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6260" windowHeight="5840"/>
  </bookViews>
  <sheets>
    <sheet name="Factorial RBD" sheetId="6" r:id="rId1"/>
    <sheet name="Example" sheetId="7" r:id="rId2"/>
  </sheets>
  <definedNames>
    <definedName name="_xlnm.Print_Area" localSheetId="0">'Factorial RBD'!$A$74:$N$111</definedName>
  </definedNames>
  <calcPr calcId="144525"/>
</workbook>
</file>

<file path=xl/calcChain.xml><?xml version="1.0" encoding="utf-8"?>
<calcChain xmlns="http://schemas.openxmlformats.org/spreadsheetml/2006/main">
  <c r="AA1" i="6" l="1"/>
  <c r="Z1" i="6"/>
  <c r="Y1" i="6"/>
  <c r="X1" i="6"/>
  <c r="K90" i="6"/>
  <c r="K89" i="6"/>
  <c r="K88" i="6"/>
  <c r="L90" i="6"/>
  <c r="W1" i="6"/>
  <c r="V1" i="6"/>
  <c r="U1" i="6"/>
  <c r="T1" i="6"/>
  <c r="S1" i="6"/>
  <c r="R1" i="6"/>
  <c r="Q1" i="6"/>
  <c r="P1" i="6"/>
  <c r="C40" i="6"/>
  <c r="K85" i="6"/>
  <c r="K86" i="6"/>
  <c r="K87" i="6"/>
  <c r="K84" i="6"/>
  <c r="K82" i="6"/>
  <c r="K81" i="6"/>
  <c r="K80" i="6"/>
  <c r="K79" i="6"/>
  <c r="K78" i="6"/>
  <c r="K77" i="6"/>
  <c r="K76" i="6"/>
  <c r="L82" i="6"/>
  <c r="E50" i="6"/>
  <c r="F50" i="6"/>
  <c r="G50" i="6"/>
  <c r="H50" i="6"/>
  <c r="I50" i="6"/>
  <c r="J50" i="6"/>
  <c r="E49" i="6"/>
  <c r="F49" i="6"/>
  <c r="G49" i="6"/>
  <c r="H49" i="6"/>
  <c r="I49" i="6"/>
  <c r="J49" i="6"/>
  <c r="D50" i="6"/>
  <c r="D49" i="6"/>
  <c r="E48" i="6"/>
  <c r="F48" i="6"/>
  <c r="G48" i="6"/>
  <c r="H48" i="6"/>
  <c r="I48" i="6"/>
  <c r="J48" i="6"/>
  <c r="D48" i="6"/>
  <c r="E47" i="6"/>
  <c r="F47" i="6"/>
  <c r="G47" i="6"/>
  <c r="H47" i="6"/>
  <c r="I47" i="6"/>
  <c r="J47" i="6"/>
  <c r="D47" i="6"/>
  <c r="E46" i="6"/>
  <c r="F46" i="6"/>
  <c r="G46" i="6"/>
  <c r="H46" i="6"/>
  <c r="I46" i="6"/>
  <c r="J46" i="6"/>
  <c r="D46" i="6"/>
  <c r="E45" i="6"/>
  <c r="F45" i="6"/>
  <c r="G45" i="6"/>
  <c r="H45" i="6"/>
  <c r="I45" i="6"/>
  <c r="J45" i="6"/>
  <c r="D45" i="6"/>
  <c r="E44" i="6"/>
  <c r="F44" i="6"/>
  <c r="G44" i="6"/>
  <c r="H44" i="6"/>
  <c r="I44" i="6"/>
  <c r="J44" i="6"/>
  <c r="D44" i="6"/>
  <c r="D87" i="6"/>
  <c r="D86" i="6"/>
  <c r="D85" i="6"/>
  <c r="D89" i="6" s="1"/>
  <c r="H40" i="6"/>
  <c r="G40" i="6"/>
  <c r="F40" i="6"/>
  <c r="E40" i="6"/>
  <c r="D40" i="6"/>
  <c r="H39" i="6"/>
  <c r="G39" i="6"/>
  <c r="F39" i="6"/>
  <c r="E39" i="6"/>
  <c r="D39" i="6"/>
  <c r="C39" i="6"/>
  <c r="I38" i="6"/>
  <c r="J38" i="6" s="1"/>
  <c r="N110" i="6" s="1"/>
  <c r="I37" i="6"/>
  <c r="I36" i="6"/>
  <c r="I35" i="6"/>
  <c r="J35" i="6" s="1"/>
  <c r="I34" i="6"/>
  <c r="I33" i="6"/>
  <c r="I32" i="6"/>
  <c r="I31" i="6"/>
  <c r="I30" i="6"/>
  <c r="I29" i="6"/>
  <c r="I28" i="6"/>
  <c r="I27" i="6"/>
  <c r="J27" i="6" s="1"/>
  <c r="N100" i="6" s="1"/>
  <c r="I26" i="6"/>
  <c r="I25" i="6"/>
  <c r="I24" i="6"/>
  <c r="I23" i="6"/>
  <c r="I22" i="6"/>
  <c r="I21" i="6"/>
  <c r="I20" i="6"/>
  <c r="I19" i="6"/>
  <c r="J19" i="6" s="1"/>
  <c r="N92" i="6" s="1"/>
  <c r="I18" i="6"/>
  <c r="J18" i="6" s="1"/>
  <c r="N91" i="6" s="1"/>
  <c r="I17" i="6"/>
  <c r="I16" i="6"/>
  <c r="I15" i="6"/>
  <c r="I14" i="6"/>
  <c r="I13" i="6"/>
  <c r="I12" i="6"/>
  <c r="I11" i="6"/>
  <c r="J11" i="6" s="1"/>
  <c r="N84" i="6" s="1"/>
  <c r="I10" i="6"/>
  <c r="I9" i="6"/>
  <c r="I8" i="6"/>
  <c r="I7" i="6"/>
  <c r="I6" i="6"/>
  <c r="J6" i="6" s="1"/>
  <c r="N79" i="6" s="1"/>
  <c r="I5" i="6"/>
  <c r="I4" i="6"/>
  <c r="I3" i="6"/>
  <c r="J3" i="6" s="1"/>
  <c r="N76" i="6" s="1"/>
  <c r="M2" i="6"/>
  <c r="B23" i="6" l="1"/>
  <c r="M96" i="6" s="1"/>
  <c r="B4" i="6"/>
  <c r="M77" i="6" s="1"/>
  <c r="B38" i="6"/>
  <c r="M110" i="6" s="1"/>
  <c r="B30" i="6"/>
  <c r="M103" i="6" s="1"/>
  <c r="B20" i="6"/>
  <c r="M93" i="6" s="1"/>
  <c r="B16" i="6"/>
  <c r="M89" i="6" s="1"/>
  <c r="B8" i="6"/>
  <c r="M81" i="6" s="1"/>
  <c r="B35" i="6"/>
  <c r="B27" i="6"/>
  <c r="M100" i="6" s="1"/>
  <c r="B17" i="6"/>
  <c r="M90" i="6" s="1"/>
  <c r="B13" i="6"/>
  <c r="M86" i="6" s="1"/>
  <c r="B5" i="6"/>
  <c r="M78" i="6" s="1"/>
  <c r="B36" i="6"/>
  <c r="B32" i="6"/>
  <c r="B28" i="6"/>
  <c r="M101" i="6" s="1"/>
  <c r="B24" i="6"/>
  <c r="M97" i="6" s="1"/>
  <c r="B18" i="6"/>
  <c r="M91" i="6" s="1"/>
  <c r="B14" i="6"/>
  <c r="M87" i="6" s="1"/>
  <c r="B10" i="6"/>
  <c r="M83" i="6" s="1"/>
  <c r="B6" i="6"/>
  <c r="M79" i="6" s="1"/>
  <c r="B21" i="6"/>
  <c r="M94" i="6" s="1"/>
  <c r="B34" i="6"/>
  <c r="M107" i="6" s="1"/>
  <c r="B26" i="6"/>
  <c r="M99" i="6" s="1"/>
  <c r="B12" i="6"/>
  <c r="M85" i="6" s="1"/>
  <c r="B3" i="6"/>
  <c r="M76" i="6" s="1"/>
  <c r="B31" i="6"/>
  <c r="M104" i="6" s="1"/>
  <c r="B22" i="6"/>
  <c r="M95" i="6" s="1"/>
  <c r="B9" i="6"/>
  <c r="M82" i="6" s="1"/>
  <c r="B37" i="6"/>
  <c r="M109" i="6" s="1"/>
  <c r="B33" i="6"/>
  <c r="M106" i="6" s="1"/>
  <c r="B29" i="6"/>
  <c r="M102" i="6" s="1"/>
  <c r="B25" i="6"/>
  <c r="M98" i="6" s="1"/>
  <c r="B19" i="6"/>
  <c r="M92" i="6" s="1"/>
  <c r="B15" i="6"/>
  <c r="M88" i="6" s="1"/>
  <c r="B11" i="6"/>
  <c r="M84" i="6" s="1"/>
  <c r="B7" i="6"/>
  <c r="M80" i="6" s="1"/>
  <c r="M108" i="6"/>
  <c r="M105" i="6"/>
  <c r="I39" i="6"/>
  <c r="E74" i="6" s="1"/>
  <c r="E75" i="6" s="1"/>
  <c r="J34" i="6"/>
  <c r="N107" i="6" s="1"/>
  <c r="J25" i="6"/>
  <c r="N98" i="6" s="1"/>
  <c r="J9" i="6"/>
  <c r="N82" i="6" s="1"/>
  <c r="J22" i="6"/>
  <c r="N95" i="6" s="1"/>
  <c r="J33" i="6"/>
  <c r="N106" i="6" s="1"/>
  <c r="J36" i="6"/>
  <c r="N108" i="6" s="1"/>
  <c r="J10" i="6"/>
  <c r="N83" i="6" s="1"/>
  <c r="J24" i="6"/>
  <c r="N97" i="6" s="1"/>
  <c r="J8" i="6"/>
  <c r="N81" i="6" s="1"/>
  <c r="J21" i="6"/>
  <c r="N94" i="6" s="1"/>
  <c r="J26" i="6"/>
  <c r="N99" i="6" s="1"/>
  <c r="J37" i="6"/>
  <c r="N109" i="6" s="1"/>
  <c r="J14" i="6"/>
  <c r="N87" i="6" s="1"/>
  <c r="J30" i="6"/>
  <c r="N103" i="6" s="1"/>
  <c r="J5" i="6"/>
  <c r="N78" i="6" s="1"/>
  <c r="J13" i="6"/>
  <c r="N86" i="6" s="1"/>
  <c r="J17" i="6"/>
  <c r="N90" i="6" s="1"/>
  <c r="J29" i="6"/>
  <c r="N102" i="6" s="1"/>
  <c r="D88" i="6"/>
  <c r="D90" i="6" s="1"/>
  <c r="J4" i="6"/>
  <c r="N77" i="6" s="1"/>
  <c r="J12" i="6"/>
  <c r="N85" i="6" s="1"/>
  <c r="J16" i="6"/>
  <c r="N89" i="6" s="1"/>
  <c r="J20" i="6"/>
  <c r="N93" i="6" s="1"/>
  <c r="J28" i="6"/>
  <c r="N101" i="6" s="1"/>
  <c r="J32" i="6"/>
  <c r="N105" i="6" s="1"/>
  <c r="J7" i="6"/>
  <c r="N80" i="6" s="1"/>
  <c r="J15" i="6"/>
  <c r="N88" i="6" s="1"/>
  <c r="J23" i="6"/>
  <c r="N96" i="6" s="1"/>
  <c r="J31" i="6"/>
  <c r="N104" i="6" s="1"/>
  <c r="C108" i="6"/>
  <c r="I40" i="6"/>
  <c r="C107" i="6"/>
  <c r="I92" i="6" l="1"/>
  <c r="H57" i="6"/>
  <c r="E53" i="6"/>
  <c r="D64" i="6"/>
  <c r="D53" i="6"/>
  <c r="F53" i="6"/>
  <c r="G68" i="6"/>
  <c r="G53" i="6"/>
  <c r="I55" i="6"/>
  <c r="E69" i="6"/>
  <c r="D57" i="6"/>
  <c r="F69" i="6"/>
  <c r="H70" i="6"/>
  <c r="I57" i="6"/>
  <c r="I56" i="6"/>
  <c r="F57" i="6"/>
  <c r="G54" i="6"/>
  <c r="D55" i="6"/>
  <c r="G64" i="6"/>
  <c r="E56" i="6"/>
  <c r="G59" i="6"/>
  <c r="J70" i="6"/>
  <c r="I59" i="6"/>
  <c r="G55" i="6"/>
  <c r="D70" i="6"/>
  <c r="I54" i="6"/>
  <c r="I70" i="6"/>
  <c r="H66" i="6"/>
  <c r="D68" i="6"/>
  <c r="J68" i="6"/>
  <c r="J54" i="6"/>
  <c r="E57" i="6"/>
  <c r="G57" i="6"/>
  <c r="H68" i="6"/>
  <c r="F55" i="6"/>
  <c r="E55" i="6"/>
  <c r="E59" i="6"/>
  <c r="F67" i="6"/>
  <c r="F70" i="6"/>
  <c r="F68" i="6"/>
  <c r="I53" i="6"/>
  <c r="F56" i="6"/>
  <c r="H53" i="6"/>
  <c r="G56" i="6"/>
  <c r="I58" i="6"/>
  <c r="D54" i="6"/>
  <c r="D59" i="6"/>
  <c r="I66" i="6"/>
  <c r="D58" i="6"/>
  <c r="H59" i="6"/>
  <c r="H54" i="6"/>
  <c r="G58" i="6"/>
  <c r="J59" i="6"/>
  <c r="D67" i="6"/>
  <c r="J67" i="6"/>
  <c r="J55" i="6"/>
  <c r="I67" i="6"/>
  <c r="I68" i="6"/>
  <c r="H55" i="6"/>
  <c r="E70" i="6"/>
  <c r="F59" i="6"/>
  <c r="J58" i="6"/>
  <c r="E54" i="6"/>
  <c r="H58" i="6"/>
  <c r="I69" i="6"/>
  <c r="J69" i="6"/>
  <c r="D69" i="6"/>
  <c r="F54" i="6"/>
  <c r="G70" i="6"/>
  <c r="D56" i="6"/>
  <c r="J53" i="6"/>
  <c r="E68" i="6"/>
  <c r="E58" i="6"/>
  <c r="J56" i="6"/>
  <c r="G69" i="6"/>
  <c r="H56" i="6"/>
  <c r="H69" i="6"/>
  <c r="J66" i="6"/>
  <c r="F58" i="6"/>
  <c r="J57" i="6"/>
  <c r="I64" i="6"/>
  <c r="D66" i="6"/>
  <c r="G67" i="6"/>
  <c r="H67" i="6"/>
  <c r="H64" i="6"/>
  <c r="J64" i="6"/>
  <c r="H65" i="6"/>
  <c r="J65" i="6"/>
  <c r="I65" i="6"/>
  <c r="E67" i="6"/>
  <c r="E65" i="6"/>
  <c r="E76" i="6"/>
  <c r="E85" i="6" s="1"/>
  <c r="E64" i="6"/>
  <c r="F65" i="6"/>
  <c r="G65" i="6"/>
  <c r="G66" i="6"/>
  <c r="E66" i="6"/>
  <c r="D65" i="6"/>
  <c r="F66" i="6"/>
  <c r="F64" i="6"/>
  <c r="K66" i="6" l="1"/>
  <c r="L78" i="6" s="1"/>
  <c r="I60" i="6"/>
  <c r="I61" i="6" s="1"/>
  <c r="G62" i="6"/>
  <c r="K69" i="6"/>
  <c r="L81" i="6" s="1"/>
  <c r="F60" i="6"/>
  <c r="F61" i="6" s="1"/>
  <c r="E62" i="6"/>
  <c r="J60" i="6"/>
  <c r="J61" i="6" s="1"/>
  <c r="K59" i="6"/>
  <c r="L59" i="6" s="1"/>
  <c r="D60" i="6"/>
  <c r="D61" i="6" s="1"/>
  <c r="E60" i="6"/>
  <c r="E61" i="6" s="1"/>
  <c r="I62" i="6"/>
  <c r="F62" i="6"/>
  <c r="K70" i="6"/>
  <c r="G60" i="6"/>
  <c r="G61" i="6" s="1"/>
  <c r="K55" i="6"/>
  <c r="L55" i="6" s="1"/>
  <c r="K57" i="6"/>
  <c r="L57" i="6" s="1"/>
  <c r="K53" i="6"/>
  <c r="L53" i="6" s="1"/>
  <c r="J62" i="6"/>
  <c r="K56" i="6"/>
  <c r="L56" i="6" s="1"/>
  <c r="K68" i="6"/>
  <c r="L80" i="6" s="1"/>
  <c r="H60" i="6"/>
  <c r="H61" i="6" s="1"/>
  <c r="K54" i="6"/>
  <c r="L54" i="6" s="1"/>
  <c r="K58" i="6"/>
  <c r="L58" i="6" s="1"/>
  <c r="H62" i="6"/>
  <c r="D62" i="6"/>
  <c r="I71" i="6"/>
  <c r="L89" i="6" s="1"/>
  <c r="K67" i="6"/>
  <c r="L79" i="6" s="1"/>
  <c r="J71" i="6"/>
  <c r="H71" i="6"/>
  <c r="L88" i="6" s="1"/>
  <c r="K65" i="6"/>
  <c r="L77" i="6" s="1"/>
  <c r="F71" i="6"/>
  <c r="L86" i="6" s="1"/>
  <c r="G71" i="6"/>
  <c r="L87" i="6" s="1"/>
  <c r="K64" i="6"/>
  <c r="L76" i="6" s="1"/>
  <c r="D71" i="6"/>
  <c r="L84" i="6" s="1"/>
  <c r="E71" i="6"/>
  <c r="L85" i="6" s="1"/>
  <c r="K61" i="6" l="1"/>
  <c r="E78" i="6" s="1"/>
  <c r="E87" i="6" s="1"/>
  <c r="F87" i="6" s="1"/>
  <c r="L60" i="6"/>
  <c r="E77" i="6" s="1"/>
  <c r="K62" i="6"/>
  <c r="F85" i="6"/>
  <c r="E79" i="6" l="1"/>
  <c r="E80" i="6" s="1"/>
  <c r="E89" i="6" s="1"/>
  <c r="F89" i="6" s="1"/>
  <c r="D94" i="6" s="1"/>
  <c r="E86" i="6"/>
  <c r="F86" i="6" s="1"/>
  <c r="G85" i="6" l="1"/>
  <c r="H85" i="6" s="1"/>
  <c r="I85" i="6" s="1"/>
  <c r="E88" i="6"/>
  <c r="F88" i="6" s="1"/>
  <c r="G88" i="6" s="1"/>
  <c r="H88" i="6" s="1"/>
  <c r="I88" i="6" s="1"/>
  <c r="E93" i="6"/>
  <c r="F93" i="6" s="1"/>
  <c r="I93" i="6"/>
  <c r="G87" i="6"/>
  <c r="H87" i="6" s="1"/>
  <c r="I87" i="6" s="1"/>
  <c r="G86" i="6"/>
  <c r="H86" i="6" s="1"/>
  <c r="I86" i="6" s="1"/>
  <c r="D93" i="6"/>
  <c r="E94" i="6"/>
  <c r="F94" i="6" s="1"/>
  <c r="D92" i="6"/>
  <c r="E92" i="6"/>
  <c r="F92" i="6" s="1"/>
  <c r="E90" i="6" l="1"/>
</calcChain>
</file>

<file path=xl/sharedStrings.xml><?xml version="1.0" encoding="utf-8"?>
<sst xmlns="http://schemas.openxmlformats.org/spreadsheetml/2006/main" count="306" uniqueCount="107">
  <si>
    <t>N</t>
  </si>
  <si>
    <t>R1</t>
  </si>
  <si>
    <t>R2</t>
  </si>
  <si>
    <t>R3</t>
  </si>
  <si>
    <t>R4</t>
  </si>
  <si>
    <t>R5</t>
  </si>
  <si>
    <t>R6</t>
  </si>
  <si>
    <t>Total</t>
  </si>
  <si>
    <t>Mean</t>
  </si>
  <si>
    <t>Problem (Factorial RBD)</t>
  </si>
  <si>
    <t>TotalSS</t>
  </si>
  <si>
    <t>CF</t>
  </si>
  <si>
    <t>TSS</t>
  </si>
  <si>
    <t>SS REPLICATION</t>
  </si>
  <si>
    <t>ANOVA TABLE</t>
  </si>
  <si>
    <t>DF</t>
  </si>
  <si>
    <t>SS</t>
  </si>
  <si>
    <t>F</t>
  </si>
  <si>
    <t>ERROR</t>
  </si>
  <si>
    <t>TOTAL</t>
  </si>
  <si>
    <t>MEAN</t>
  </si>
  <si>
    <t>p-value</t>
  </si>
  <si>
    <t xml:space="preserve">SE(m)    </t>
  </si>
  <si>
    <t xml:space="preserve">SE(D)    </t>
  </si>
  <si>
    <t>CD 0.05</t>
  </si>
  <si>
    <t>A</t>
  </si>
  <si>
    <t>B</t>
  </si>
  <si>
    <t>AB</t>
  </si>
  <si>
    <t>Grand Mean</t>
  </si>
  <si>
    <t>CV</t>
  </si>
  <si>
    <t>A1</t>
  </si>
  <si>
    <t>A2</t>
  </si>
  <si>
    <t>A3</t>
  </si>
  <si>
    <t>A1B1</t>
  </si>
  <si>
    <t>Level of B</t>
  </si>
  <si>
    <t>A1B2</t>
  </si>
  <si>
    <t>A1B3</t>
  </si>
  <si>
    <t>A2B1</t>
  </si>
  <si>
    <t>A2B2</t>
  </si>
  <si>
    <t>A2B3</t>
  </si>
  <si>
    <t>A3B1</t>
  </si>
  <si>
    <t>A3B2</t>
  </si>
  <si>
    <t>A3B3</t>
  </si>
  <si>
    <t>B1</t>
  </si>
  <si>
    <t>B2</t>
  </si>
  <si>
    <t>B3</t>
  </si>
  <si>
    <t>Level of A</t>
  </si>
  <si>
    <t>B4</t>
  </si>
  <si>
    <t>SS DUT TO B</t>
  </si>
  <si>
    <t>SS DUT TO A</t>
  </si>
  <si>
    <t>SS DUT TO AB</t>
  </si>
  <si>
    <t>Replications</t>
  </si>
  <si>
    <t>A1B4</t>
  </si>
  <si>
    <t>A2B4</t>
  </si>
  <si>
    <t>A3B4</t>
  </si>
  <si>
    <t>RESULT</t>
  </si>
  <si>
    <t>Factorial Experiment</t>
  </si>
  <si>
    <t>*conditions apply</t>
  </si>
  <si>
    <t>ss DUR TO Error</t>
  </si>
  <si>
    <t>B5</t>
  </si>
  <si>
    <t>B6</t>
  </si>
  <si>
    <t>B7</t>
  </si>
  <si>
    <t>A4</t>
  </si>
  <si>
    <t>A5</t>
  </si>
  <si>
    <t>A6</t>
  </si>
  <si>
    <t>SUMSQ</t>
  </si>
  <si>
    <t>A7</t>
  </si>
  <si>
    <t>SUM</t>
  </si>
  <si>
    <t>A4B1</t>
  </si>
  <si>
    <t>A4B2</t>
  </si>
  <si>
    <t>A4B3</t>
  </si>
  <si>
    <t>Treat</t>
  </si>
  <si>
    <t>Source</t>
  </si>
  <si>
    <t>REPLICATIONS</t>
  </si>
  <si>
    <t>MS</t>
  </si>
  <si>
    <t>for B</t>
  </si>
  <si>
    <t>for AB</t>
  </si>
  <si>
    <t>SuMSQ</t>
  </si>
  <si>
    <t>A1B5</t>
  </si>
  <si>
    <t>A2B5</t>
  </si>
  <si>
    <t>A3B5</t>
  </si>
  <si>
    <t>A4B4</t>
  </si>
  <si>
    <t>A4B5</t>
  </si>
  <si>
    <t>Observations</t>
  </si>
  <si>
    <t>A1B6</t>
  </si>
  <si>
    <t>A1B7</t>
  </si>
  <si>
    <t>A2B6</t>
  </si>
  <si>
    <t>A2B7</t>
  </si>
  <si>
    <t>A3B6</t>
  </si>
  <si>
    <t>A3B7</t>
  </si>
  <si>
    <t>A4B6</t>
  </si>
  <si>
    <t>R</t>
  </si>
  <si>
    <t>A5B1</t>
  </si>
  <si>
    <t>A5B2</t>
  </si>
  <si>
    <t>A5B3</t>
  </si>
  <si>
    <t>A5B4</t>
  </si>
  <si>
    <t>A5B5</t>
  </si>
  <si>
    <t>A5B6</t>
  </si>
  <si>
    <t>A6B1</t>
  </si>
  <si>
    <t>A6B2</t>
  </si>
  <si>
    <t>A6B3</t>
  </si>
  <si>
    <t>A6B4</t>
  </si>
  <si>
    <t>A6B5</t>
  </si>
  <si>
    <t>A6B6</t>
  </si>
  <si>
    <r>
      <t>Developed by:</t>
    </r>
    <r>
      <rPr>
        <b/>
        <sz val="11"/>
        <color rgb="FFFF0000"/>
        <rFont val="Calibri"/>
        <family val="2"/>
        <scheme val="minor"/>
      </rPr>
      <t xml:space="preserve"> Prof. Debasis Bhattacharya &amp; Dr D S Dhakre,  Visva-Bharati</t>
    </r>
  </si>
  <si>
    <r>
      <t>D</t>
    </r>
    <r>
      <rPr>
        <b/>
        <sz val="11"/>
        <color rgb="FFFF0000"/>
        <rFont val="Symbol"/>
        <family val="1"/>
        <charset val="2"/>
      </rPr>
      <t>´</t>
    </r>
    <r>
      <rPr>
        <b/>
        <sz val="11"/>
        <color rgb="FFFF0000"/>
        <rFont val="Arial"/>
        <family val="2"/>
      </rPr>
      <t>D Statfield</t>
    </r>
  </si>
  <si>
    <t>Prof. Debasis Bhattacharya &amp; Dr D S Dhakre,  Visva-Bharati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</si>
</sst>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3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0"/>
      <color theme="3" tint="0.79998168889431442"/>
      <name val="Arial"/>
      <family val="2"/>
    </font>
    <font>
      <sz val="10"/>
      <color theme="3" tint="0.79998168889431442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Symbol"/>
      <family val="1"/>
      <charset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6" fillId="0" borderId="0"/>
    <xf numFmtId="0" fontId="19" fillId="6" borderId="2" applyNumberFormat="0" applyAlignment="0" applyProtection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2" fontId="9" fillId="2" borderId="0" xfId="0" applyNumberFormat="1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18" fillId="3" borderId="0" xfId="0" applyFont="1" applyFill="1" applyProtection="1">
      <protection hidden="1"/>
    </xf>
    <xf numFmtId="0" fontId="4" fillId="3" borderId="0" xfId="0" applyFont="1" applyFill="1" applyAlignment="1" applyProtection="1">
      <protection hidden="1"/>
    </xf>
    <xf numFmtId="0" fontId="5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18" fillId="0" borderId="0" xfId="0" applyFont="1" applyProtection="1"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horizontal="center" wrapText="1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16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2" fontId="14" fillId="3" borderId="0" xfId="0" applyNumberFormat="1" applyFont="1" applyFill="1" applyAlignment="1" applyProtection="1">
      <alignment horizontal="center"/>
      <protection hidden="1"/>
    </xf>
    <xf numFmtId="164" fontId="14" fillId="3" borderId="0" xfId="0" applyNumberFormat="1" applyFont="1" applyFill="1" applyAlignment="1" applyProtection="1">
      <alignment horizontal="center"/>
      <protection hidden="1"/>
    </xf>
    <xf numFmtId="164" fontId="0" fillId="3" borderId="0" xfId="0" applyNumberFormat="1" applyFill="1" applyAlignment="1" applyProtection="1">
      <alignment horizontal="center"/>
      <protection hidden="1"/>
    </xf>
    <xf numFmtId="0" fontId="15" fillId="3" borderId="0" xfId="0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164" fontId="14" fillId="3" borderId="0" xfId="0" applyNumberFormat="1" applyFont="1" applyFill="1" applyProtection="1">
      <protection hidden="1"/>
    </xf>
    <xf numFmtId="0" fontId="6" fillId="3" borderId="0" xfId="0" applyFont="1" applyFill="1" applyProtection="1">
      <protection hidden="1"/>
    </xf>
    <xf numFmtId="0" fontId="16" fillId="3" borderId="0" xfId="0" applyFont="1" applyFill="1" applyBorder="1" applyAlignment="1" applyProtection="1">
      <alignment horizontal="center"/>
      <protection hidden="1"/>
    </xf>
    <xf numFmtId="0" fontId="8" fillId="3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5" fillId="3" borderId="0" xfId="0" applyFont="1" applyFill="1" applyAlignment="1" applyProtection="1">
      <protection hidden="1"/>
    </xf>
    <xf numFmtId="0" fontId="3" fillId="2" borderId="0" xfId="0" applyFont="1" applyFill="1" applyProtection="1">
      <protection hidden="1"/>
    </xf>
    <xf numFmtId="2" fontId="15" fillId="3" borderId="0" xfId="0" applyNumberFormat="1" applyFont="1" applyFill="1" applyProtection="1">
      <protection hidden="1"/>
    </xf>
    <xf numFmtId="164" fontId="15" fillId="3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0" fontId="12" fillId="2" borderId="0" xfId="0" applyFont="1" applyFill="1" applyProtection="1">
      <protection hidden="1"/>
    </xf>
    <xf numFmtId="2" fontId="3" fillId="2" borderId="0" xfId="0" applyNumberFormat="1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2" fontId="1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2" fontId="18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6" fillId="0" borderId="0" xfId="0" applyFont="1" applyProtection="1">
      <protection hidden="1"/>
    </xf>
    <xf numFmtId="2" fontId="1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9" fontId="6" fillId="0" borderId="0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9" fontId="6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2" fontId="13" fillId="0" borderId="0" xfId="0" applyNumberFormat="1" applyFont="1" applyBorder="1" applyAlignment="1" applyProtection="1">
      <alignment horizontal="center"/>
      <protection hidden="1"/>
    </xf>
    <xf numFmtId="2" fontId="6" fillId="0" borderId="0" xfId="0" applyNumberFormat="1" applyFont="1" applyBorder="1" applyAlignment="1" applyProtection="1">
      <alignment horizontal="center"/>
      <protection hidden="1"/>
    </xf>
    <xf numFmtId="165" fontId="6" fillId="0" borderId="0" xfId="0" applyNumberFormat="1" applyFont="1" applyBorder="1" applyAlignment="1" applyProtection="1">
      <alignment horizontal="center"/>
      <protection hidden="1"/>
    </xf>
    <xf numFmtId="0" fontId="13" fillId="0" borderId="1" xfId="0" applyFont="1" applyBorder="1" applyProtection="1">
      <protection hidden="1"/>
    </xf>
    <xf numFmtId="0" fontId="13" fillId="0" borderId="1" xfId="0" applyFont="1" applyBorder="1" applyAlignment="1" applyProtection="1">
      <alignment horizontal="center"/>
      <protection hidden="1"/>
    </xf>
    <xf numFmtId="2" fontId="13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165" fontId="6" fillId="0" borderId="0" xfId="0" applyNumberFormat="1" applyFont="1" applyProtection="1">
      <protection hidden="1"/>
    </xf>
    <xf numFmtId="165" fontId="13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2" fontId="3" fillId="0" borderId="0" xfId="0" applyNumberFormat="1" applyFont="1" applyProtection="1">
      <protection hidden="1"/>
    </xf>
    <xf numFmtId="0" fontId="7" fillId="0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0" fontId="13" fillId="0" borderId="0" xfId="1" applyNumberFormat="1" applyFont="1" applyProtection="1">
      <protection hidden="1"/>
    </xf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/>
    <xf numFmtId="0" fontId="7" fillId="8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/>
      <protection hidden="1"/>
    </xf>
    <xf numFmtId="0" fontId="23" fillId="0" borderId="0" xfId="0" applyFont="1" applyFill="1" applyAlignment="1">
      <alignment horizontal="center" vertical="top" wrapText="1"/>
    </xf>
    <xf numFmtId="0" fontId="2" fillId="0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4" fillId="3" borderId="0" xfId="0" applyFont="1" applyFill="1" applyAlignment="1" applyProtection="1">
      <protection hidden="1"/>
    </xf>
    <xf numFmtId="0" fontId="2" fillId="3" borderId="0" xfId="0" applyFont="1" applyFill="1" applyProtection="1">
      <protection hidden="1"/>
    </xf>
    <xf numFmtId="0" fontId="25" fillId="3" borderId="0" xfId="0" applyFont="1" applyFill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25" fillId="3" borderId="0" xfId="0" applyFont="1" applyFill="1" applyAlignment="1" applyProtection="1">
      <protection hidden="1"/>
    </xf>
    <xf numFmtId="0" fontId="25" fillId="2" borderId="0" xfId="0" applyFont="1" applyFill="1" applyProtection="1"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3" fillId="2" borderId="0" xfId="0" applyNumberFormat="1" applyFont="1" applyFill="1" applyAlignment="1" applyProtection="1">
      <alignment horizontal="center"/>
      <protection hidden="1"/>
    </xf>
    <xf numFmtId="164" fontId="3" fillId="0" borderId="0" xfId="0" applyNumberFormat="1" applyFont="1" applyProtection="1">
      <protection hidden="1"/>
    </xf>
    <xf numFmtId="0" fontId="10" fillId="0" borderId="0" xfId="0" applyFont="1" applyAlignment="1" applyProtection="1">
      <protection hidden="1"/>
    </xf>
    <xf numFmtId="0" fontId="12" fillId="0" borderId="0" xfId="0" applyFont="1" applyProtection="1">
      <protection hidden="1"/>
    </xf>
    <xf numFmtId="0" fontId="23" fillId="0" borderId="0" xfId="0" applyFont="1" applyProtection="1">
      <protection locked="0"/>
    </xf>
    <xf numFmtId="0" fontId="16" fillId="3" borderId="0" xfId="0" applyFont="1" applyFill="1" applyProtection="1">
      <protection hidden="1"/>
    </xf>
    <xf numFmtId="0" fontId="26" fillId="3" borderId="0" xfId="0" applyFont="1" applyFill="1" applyAlignment="1" applyProtection="1">
      <alignment vertical="center"/>
      <protection hidden="1"/>
    </xf>
    <xf numFmtId="0" fontId="28" fillId="3" borderId="0" xfId="0" applyFont="1" applyFill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</cellXfs>
  <cellStyles count="8">
    <cellStyle name="Accent2 2" xfId="3"/>
    <cellStyle name="Accent5 2" xfId="4"/>
    <cellStyle name="Normal" xfId="0" builtinId="0"/>
    <cellStyle name="Normal 2" xfId="5"/>
    <cellStyle name="Normal 3" xfId="2"/>
    <cellStyle name="Output 2" xfId="6"/>
    <cellStyle name="Percent" xfId="1" builtinId="5"/>
    <cellStyle name="Warning Tex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('Factorial RBD'!$K$76:$K$82,'Factorial RBD'!$K$84:$K$90)</c:f>
              <c:strCache>
                <c:ptCount val="14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</c:strCache>
            </c:strRef>
          </c:cat>
          <c:val>
            <c:numRef>
              <c:f>('Factorial RBD'!$L$76:$L$82,'Factorial RBD'!$L$84:$L$90)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62778112"/>
        <c:axId val="221625344"/>
        <c:axId val="0"/>
      </c:bar3DChart>
      <c:catAx>
        <c:axId val="162778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21625344"/>
        <c:crosses val="autoZero"/>
        <c:auto val="1"/>
        <c:lblAlgn val="ctr"/>
        <c:lblOffset val="100"/>
        <c:noMultiLvlLbl val="0"/>
      </c:catAx>
      <c:valAx>
        <c:axId val="221625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2778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95</xdr:row>
      <xdr:rowOff>95250</xdr:rowOff>
    </xdr:from>
    <xdr:to>
      <xdr:col>11</xdr:col>
      <xdr:colOff>361950</xdr:colOff>
      <xdr:row>110</xdr:row>
      <xdr:rowOff>9525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1"/>
  <sheetViews>
    <sheetView showGridLines="0" showRowColHeaders="0" tabSelected="1" zoomScale="80" zoomScaleNormal="80" workbookViewId="0">
      <selection activeCell="H12" sqref="H12"/>
    </sheetView>
  </sheetViews>
  <sheetFormatPr defaultRowHeight="14.5" x14ac:dyDescent="0.35"/>
  <cols>
    <col min="1" max="1" width="2.81640625" style="7" customWidth="1"/>
    <col min="2" max="2" width="8.54296875" style="8" customWidth="1"/>
    <col min="3" max="3" width="11" style="8" customWidth="1"/>
    <col min="4" max="4" width="12.1796875" style="8" customWidth="1"/>
    <col min="5" max="5" width="10.81640625" style="8" customWidth="1"/>
    <col min="6" max="6" width="9.1796875" style="8" customWidth="1"/>
    <col min="7" max="7" width="10" style="8" bestFit="1" customWidth="1"/>
    <col min="8" max="8" width="10.453125" style="8" customWidth="1"/>
    <col min="9" max="9" width="11.54296875" style="8" bestFit="1" customWidth="1"/>
    <col min="10" max="11" width="8.81640625" style="8"/>
    <col min="12" max="12" width="7.453125" style="8" customWidth="1"/>
    <col min="13" max="13" width="9.54296875" style="8" customWidth="1"/>
    <col min="14" max="14" width="11.26953125" style="26" customWidth="1"/>
    <col min="15" max="15" width="8.81640625" style="26" customWidth="1"/>
    <col min="16" max="27" width="8.81640625" style="48" hidden="1" customWidth="1"/>
    <col min="28" max="36" width="9.1796875" style="26" customWidth="1"/>
    <col min="37" max="43" width="8.81640625" style="26"/>
    <col min="44" max="260" width="8.81640625" style="8"/>
    <col min="261" max="261" width="15.26953125" style="8" customWidth="1"/>
    <col min="262" max="262" width="8.81640625" style="8"/>
    <col min="263" max="263" width="9" style="8" bestFit="1" customWidth="1"/>
    <col min="264" max="264" width="9.54296875" style="8" bestFit="1" customWidth="1"/>
    <col min="265" max="265" width="12.81640625" style="8" bestFit="1" customWidth="1"/>
    <col min="266" max="266" width="8.81640625" style="8"/>
    <col min="267" max="267" width="18.1796875" style="8" bestFit="1" customWidth="1"/>
    <col min="268" max="516" width="8.81640625" style="8"/>
    <col min="517" max="517" width="15.26953125" style="8" customWidth="1"/>
    <col min="518" max="518" width="8.81640625" style="8"/>
    <col min="519" max="519" width="9" style="8" bestFit="1" customWidth="1"/>
    <col min="520" max="520" width="9.54296875" style="8" bestFit="1" customWidth="1"/>
    <col min="521" max="521" width="12.81640625" style="8" bestFit="1" customWidth="1"/>
    <col min="522" max="522" width="8.81640625" style="8"/>
    <col min="523" max="523" width="18.1796875" style="8" bestFit="1" customWidth="1"/>
    <col min="524" max="772" width="8.81640625" style="8"/>
    <col min="773" max="773" width="15.26953125" style="8" customWidth="1"/>
    <col min="774" max="774" width="8.81640625" style="8"/>
    <col min="775" max="775" width="9" style="8" bestFit="1" customWidth="1"/>
    <col min="776" max="776" width="9.54296875" style="8" bestFit="1" customWidth="1"/>
    <col min="777" max="777" width="12.81640625" style="8" bestFit="1" customWidth="1"/>
    <col min="778" max="778" width="8.81640625" style="8"/>
    <col min="779" max="779" width="18.1796875" style="8" bestFit="1" customWidth="1"/>
    <col min="780" max="1028" width="8.81640625" style="8"/>
    <col min="1029" max="1029" width="15.26953125" style="8" customWidth="1"/>
    <col min="1030" max="1030" width="8.81640625" style="8"/>
    <col min="1031" max="1031" width="9" style="8" bestFit="1" customWidth="1"/>
    <col min="1032" max="1032" width="9.54296875" style="8" bestFit="1" customWidth="1"/>
    <col min="1033" max="1033" width="12.81640625" style="8" bestFit="1" customWidth="1"/>
    <col min="1034" max="1034" width="8.81640625" style="8"/>
    <col min="1035" max="1035" width="18.1796875" style="8" bestFit="1" customWidth="1"/>
    <col min="1036" max="1284" width="8.81640625" style="8"/>
    <col min="1285" max="1285" width="15.26953125" style="8" customWidth="1"/>
    <col min="1286" max="1286" width="8.81640625" style="8"/>
    <col min="1287" max="1287" width="9" style="8" bestFit="1" customWidth="1"/>
    <col min="1288" max="1288" width="9.54296875" style="8" bestFit="1" customWidth="1"/>
    <col min="1289" max="1289" width="12.81640625" style="8" bestFit="1" customWidth="1"/>
    <col min="1290" max="1290" width="8.81640625" style="8"/>
    <col min="1291" max="1291" width="18.1796875" style="8" bestFit="1" customWidth="1"/>
    <col min="1292" max="1540" width="8.81640625" style="8"/>
    <col min="1541" max="1541" width="15.26953125" style="8" customWidth="1"/>
    <col min="1542" max="1542" width="8.81640625" style="8"/>
    <col min="1543" max="1543" width="9" style="8" bestFit="1" customWidth="1"/>
    <col min="1544" max="1544" width="9.54296875" style="8" bestFit="1" customWidth="1"/>
    <col min="1545" max="1545" width="12.81640625" style="8" bestFit="1" customWidth="1"/>
    <col min="1546" max="1546" width="8.81640625" style="8"/>
    <col min="1547" max="1547" width="18.1796875" style="8" bestFit="1" customWidth="1"/>
    <col min="1548" max="1796" width="8.81640625" style="8"/>
    <col min="1797" max="1797" width="15.26953125" style="8" customWidth="1"/>
    <col min="1798" max="1798" width="8.81640625" style="8"/>
    <col min="1799" max="1799" width="9" style="8" bestFit="1" customWidth="1"/>
    <col min="1800" max="1800" width="9.54296875" style="8" bestFit="1" customWidth="1"/>
    <col min="1801" max="1801" width="12.81640625" style="8" bestFit="1" customWidth="1"/>
    <col min="1802" max="1802" width="8.81640625" style="8"/>
    <col min="1803" max="1803" width="18.1796875" style="8" bestFit="1" customWidth="1"/>
    <col min="1804" max="2052" width="8.81640625" style="8"/>
    <col min="2053" max="2053" width="15.26953125" style="8" customWidth="1"/>
    <col min="2054" max="2054" width="8.81640625" style="8"/>
    <col min="2055" max="2055" width="9" style="8" bestFit="1" customWidth="1"/>
    <col min="2056" max="2056" width="9.54296875" style="8" bestFit="1" customWidth="1"/>
    <col min="2057" max="2057" width="12.81640625" style="8" bestFit="1" customWidth="1"/>
    <col min="2058" max="2058" width="8.81640625" style="8"/>
    <col min="2059" max="2059" width="18.1796875" style="8" bestFit="1" customWidth="1"/>
    <col min="2060" max="2308" width="8.81640625" style="8"/>
    <col min="2309" max="2309" width="15.26953125" style="8" customWidth="1"/>
    <col min="2310" max="2310" width="8.81640625" style="8"/>
    <col min="2311" max="2311" width="9" style="8" bestFit="1" customWidth="1"/>
    <col min="2312" max="2312" width="9.54296875" style="8" bestFit="1" customWidth="1"/>
    <col min="2313" max="2313" width="12.81640625" style="8" bestFit="1" customWidth="1"/>
    <col min="2314" max="2314" width="8.81640625" style="8"/>
    <col min="2315" max="2315" width="18.1796875" style="8" bestFit="1" customWidth="1"/>
    <col min="2316" max="2564" width="8.81640625" style="8"/>
    <col min="2565" max="2565" width="15.26953125" style="8" customWidth="1"/>
    <col min="2566" max="2566" width="8.81640625" style="8"/>
    <col min="2567" max="2567" width="9" style="8" bestFit="1" customWidth="1"/>
    <col min="2568" max="2568" width="9.54296875" style="8" bestFit="1" customWidth="1"/>
    <col min="2569" max="2569" width="12.81640625" style="8" bestFit="1" customWidth="1"/>
    <col min="2570" max="2570" width="8.81640625" style="8"/>
    <col min="2571" max="2571" width="18.1796875" style="8" bestFit="1" customWidth="1"/>
    <col min="2572" max="2820" width="8.81640625" style="8"/>
    <col min="2821" max="2821" width="15.26953125" style="8" customWidth="1"/>
    <col min="2822" max="2822" width="8.81640625" style="8"/>
    <col min="2823" max="2823" width="9" style="8" bestFit="1" customWidth="1"/>
    <col min="2824" max="2824" width="9.54296875" style="8" bestFit="1" customWidth="1"/>
    <col min="2825" max="2825" width="12.81640625" style="8" bestFit="1" customWidth="1"/>
    <col min="2826" max="2826" width="8.81640625" style="8"/>
    <col min="2827" max="2827" width="18.1796875" style="8" bestFit="1" customWidth="1"/>
    <col min="2828" max="3076" width="8.81640625" style="8"/>
    <col min="3077" max="3077" width="15.26953125" style="8" customWidth="1"/>
    <col min="3078" max="3078" width="8.81640625" style="8"/>
    <col min="3079" max="3079" width="9" style="8" bestFit="1" customWidth="1"/>
    <col min="3080" max="3080" width="9.54296875" style="8" bestFit="1" customWidth="1"/>
    <col min="3081" max="3081" width="12.81640625" style="8" bestFit="1" customWidth="1"/>
    <col min="3082" max="3082" width="8.81640625" style="8"/>
    <col min="3083" max="3083" width="18.1796875" style="8" bestFit="1" customWidth="1"/>
    <col min="3084" max="3332" width="8.81640625" style="8"/>
    <col min="3333" max="3333" width="15.26953125" style="8" customWidth="1"/>
    <col min="3334" max="3334" width="8.81640625" style="8"/>
    <col min="3335" max="3335" width="9" style="8" bestFit="1" customWidth="1"/>
    <col min="3336" max="3336" width="9.54296875" style="8" bestFit="1" customWidth="1"/>
    <col min="3337" max="3337" width="12.81640625" style="8" bestFit="1" customWidth="1"/>
    <col min="3338" max="3338" width="8.81640625" style="8"/>
    <col min="3339" max="3339" width="18.1796875" style="8" bestFit="1" customWidth="1"/>
    <col min="3340" max="3588" width="8.81640625" style="8"/>
    <col min="3589" max="3589" width="15.26953125" style="8" customWidth="1"/>
    <col min="3590" max="3590" width="8.81640625" style="8"/>
    <col min="3591" max="3591" width="9" style="8" bestFit="1" customWidth="1"/>
    <col min="3592" max="3592" width="9.54296875" style="8" bestFit="1" customWidth="1"/>
    <col min="3593" max="3593" width="12.81640625" style="8" bestFit="1" customWidth="1"/>
    <col min="3594" max="3594" width="8.81640625" style="8"/>
    <col min="3595" max="3595" width="18.1796875" style="8" bestFit="1" customWidth="1"/>
    <col min="3596" max="3844" width="8.81640625" style="8"/>
    <col min="3845" max="3845" width="15.26953125" style="8" customWidth="1"/>
    <col min="3846" max="3846" width="8.81640625" style="8"/>
    <col min="3847" max="3847" width="9" style="8" bestFit="1" customWidth="1"/>
    <col min="3848" max="3848" width="9.54296875" style="8" bestFit="1" customWidth="1"/>
    <col min="3849" max="3849" width="12.81640625" style="8" bestFit="1" customWidth="1"/>
    <col min="3850" max="3850" width="8.81640625" style="8"/>
    <col min="3851" max="3851" width="18.1796875" style="8" bestFit="1" customWidth="1"/>
    <col min="3852" max="4100" width="8.81640625" style="8"/>
    <col min="4101" max="4101" width="15.26953125" style="8" customWidth="1"/>
    <col min="4102" max="4102" width="8.81640625" style="8"/>
    <col min="4103" max="4103" width="9" style="8" bestFit="1" customWidth="1"/>
    <col min="4104" max="4104" width="9.54296875" style="8" bestFit="1" customWidth="1"/>
    <col min="4105" max="4105" width="12.81640625" style="8" bestFit="1" customWidth="1"/>
    <col min="4106" max="4106" width="8.81640625" style="8"/>
    <col min="4107" max="4107" width="18.1796875" style="8" bestFit="1" customWidth="1"/>
    <col min="4108" max="4356" width="8.81640625" style="8"/>
    <col min="4357" max="4357" width="15.26953125" style="8" customWidth="1"/>
    <col min="4358" max="4358" width="8.81640625" style="8"/>
    <col min="4359" max="4359" width="9" style="8" bestFit="1" customWidth="1"/>
    <col min="4360" max="4360" width="9.54296875" style="8" bestFit="1" customWidth="1"/>
    <col min="4361" max="4361" width="12.81640625" style="8" bestFit="1" customWidth="1"/>
    <col min="4362" max="4362" width="8.81640625" style="8"/>
    <col min="4363" max="4363" width="18.1796875" style="8" bestFit="1" customWidth="1"/>
    <col min="4364" max="4612" width="8.81640625" style="8"/>
    <col min="4613" max="4613" width="15.26953125" style="8" customWidth="1"/>
    <col min="4614" max="4614" width="8.81640625" style="8"/>
    <col min="4615" max="4615" width="9" style="8" bestFit="1" customWidth="1"/>
    <col min="4616" max="4616" width="9.54296875" style="8" bestFit="1" customWidth="1"/>
    <col min="4617" max="4617" width="12.81640625" style="8" bestFit="1" customWidth="1"/>
    <col min="4618" max="4618" width="8.81640625" style="8"/>
    <col min="4619" max="4619" width="18.1796875" style="8" bestFit="1" customWidth="1"/>
    <col min="4620" max="4868" width="8.81640625" style="8"/>
    <col min="4869" max="4869" width="15.26953125" style="8" customWidth="1"/>
    <col min="4870" max="4870" width="8.81640625" style="8"/>
    <col min="4871" max="4871" width="9" style="8" bestFit="1" customWidth="1"/>
    <col min="4872" max="4872" width="9.54296875" style="8" bestFit="1" customWidth="1"/>
    <col min="4873" max="4873" width="12.81640625" style="8" bestFit="1" customWidth="1"/>
    <col min="4874" max="4874" width="8.81640625" style="8"/>
    <col min="4875" max="4875" width="18.1796875" style="8" bestFit="1" customWidth="1"/>
    <col min="4876" max="5124" width="8.81640625" style="8"/>
    <col min="5125" max="5125" width="15.26953125" style="8" customWidth="1"/>
    <col min="5126" max="5126" width="8.81640625" style="8"/>
    <col min="5127" max="5127" width="9" style="8" bestFit="1" customWidth="1"/>
    <col min="5128" max="5128" width="9.54296875" style="8" bestFit="1" customWidth="1"/>
    <col min="5129" max="5129" width="12.81640625" style="8" bestFit="1" customWidth="1"/>
    <col min="5130" max="5130" width="8.81640625" style="8"/>
    <col min="5131" max="5131" width="18.1796875" style="8" bestFit="1" customWidth="1"/>
    <col min="5132" max="5380" width="8.81640625" style="8"/>
    <col min="5381" max="5381" width="15.26953125" style="8" customWidth="1"/>
    <col min="5382" max="5382" width="8.81640625" style="8"/>
    <col min="5383" max="5383" width="9" style="8" bestFit="1" customWidth="1"/>
    <col min="5384" max="5384" width="9.54296875" style="8" bestFit="1" customWidth="1"/>
    <col min="5385" max="5385" width="12.81640625" style="8" bestFit="1" customWidth="1"/>
    <col min="5386" max="5386" width="8.81640625" style="8"/>
    <col min="5387" max="5387" width="18.1796875" style="8" bestFit="1" customWidth="1"/>
    <col min="5388" max="5636" width="8.81640625" style="8"/>
    <col min="5637" max="5637" width="15.26953125" style="8" customWidth="1"/>
    <col min="5638" max="5638" width="8.81640625" style="8"/>
    <col min="5639" max="5639" width="9" style="8" bestFit="1" customWidth="1"/>
    <col min="5640" max="5640" width="9.54296875" style="8" bestFit="1" customWidth="1"/>
    <col min="5641" max="5641" width="12.81640625" style="8" bestFit="1" customWidth="1"/>
    <col min="5642" max="5642" width="8.81640625" style="8"/>
    <col min="5643" max="5643" width="18.1796875" style="8" bestFit="1" customWidth="1"/>
    <col min="5644" max="5892" width="8.81640625" style="8"/>
    <col min="5893" max="5893" width="15.26953125" style="8" customWidth="1"/>
    <col min="5894" max="5894" width="8.81640625" style="8"/>
    <col min="5895" max="5895" width="9" style="8" bestFit="1" customWidth="1"/>
    <col min="5896" max="5896" width="9.54296875" style="8" bestFit="1" customWidth="1"/>
    <col min="5897" max="5897" width="12.81640625" style="8" bestFit="1" customWidth="1"/>
    <col min="5898" max="5898" width="8.81640625" style="8"/>
    <col min="5899" max="5899" width="18.1796875" style="8" bestFit="1" customWidth="1"/>
    <col min="5900" max="6148" width="8.81640625" style="8"/>
    <col min="6149" max="6149" width="15.26953125" style="8" customWidth="1"/>
    <col min="6150" max="6150" width="8.81640625" style="8"/>
    <col min="6151" max="6151" width="9" style="8" bestFit="1" customWidth="1"/>
    <col min="6152" max="6152" width="9.54296875" style="8" bestFit="1" customWidth="1"/>
    <col min="6153" max="6153" width="12.81640625" style="8" bestFit="1" customWidth="1"/>
    <col min="6154" max="6154" width="8.81640625" style="8"/>
    <col min="6155" max="6155" width="18.1796875" style="8" bestFit="1" customWidth="1"/>
    <col min="6156" max="6404" width="8.81640625" style="8"/>
    <col min="6405" max="6405" width="15.26953125" style="8" customWidth="1"/>
    <col min="6406" max="6406" width="8.81640625" style="8"/>
    <col min="6407" max="6407" width="9" style="8" bestFit="1" customWidth="1"/>
    <col min="6408" max="6408" width="9.54296875" style="8" bestFit="1" customWidth="1"/>
    <col min="6409" max="6409" width="12.81640625" style="8" bestFit="1" customWidth="1"/>
    <col min="6410" max="6410" width="8.81640625" style="8"/>
    <col min="6411" max="6411" width="18.1796875" style="8" bestFit="1" customWidth="1"/>
    <col min="6412" max="6660" width="8.81640625" style="8"/>
    <col min="6661" max="6661" width="15.26953125" style="8" customWidth="1"/>
    <col min="6662" max="6662" width="8.81640625" style="8"/>
    <col min="6663" max="6663" width="9" style="8" bestFit="1" customWidth="1"/>
    <col min="6664" max="6664" width="9.54296875" style="8" bestFit="1" customWidth="1"/>
    <col min="6665" max="6665" width="12.81640625" style="8" bestFit="1" customWidth="1"/>
    <col min="6666" max="6666" width="8.81640625" style="8"/>
    <col min="6667" max="6667" width="18.1796875" style="8" bestFit="1" customWidth="1"/>
    <col min="6668" max="6916" width="8.81640625" style="8"/>
    <col min="6917" max="6917" width="15.26953125" style="8" customWidth="1"/>
    <col min="6918" max="6918" width="8.81640625" style="8"/>
    <col min="6919" max="6919" width="9" style="8" bestFit="1" customWidth="1"/>
    <col min="6920" max="6920" width="9.54296875" style="8" bestFit="1" customWidth="1"/>
    <col min="6921" max="6921" width="12.81640625" style="8" bestFit="1" customWidth="1"/>
    <col min="6922" max="6922" width="8.81640625" style="8"/>
    <col min="6923" max="6923" width="18.1796875" style="8" bestFit="1" customWidth="1"/>
    <col min="6924" max="7172" width="8.81640625" style="8"/>
    <col min="7173" max="7173" width="15.26953125" style="8" customWidth="1"/>
    <col min="7174" max="7174" width="8.81640625" style="8"/>
    <col min="7175" max="7175" width="9" style="8" bestFit="1" customWidth="1"/>
    <col min="7176" max="7176" width="9.54296875" style="8" bestFit="1" customWidth="1"/>
    <col min="7177" max="7177" width="12.81640625" style="8" bestFit="1" customWidth="1"/>
    <col min="7178" max="7178" width="8.81640625" style="8"/>
    <col min="7179" max="7179" width="18.1796875" style="8" bestFit="1" customWidth="1"/>
    <col min="7180" max="7428" width="8.81640625" style="8"/>
    <col min="7429" max="7429" width="15.26953125" style="8" customWidth="1"/>
    <col min="7430" max="7430" width="8.81640625" style="8"/>
    <col min="7431" max="7431" width="9" style="8" bestFit="1" customWidth="1"/>
    <col min="7432" max="7432" width="9.54296875" style="8" bestFit="1" customWidth="1"/>
    <col min="7433" max="7433" width="12.81640625" style="8" bestFit="1" customWidth="1"/>
    <col min="7434" max="7434" width="8.81640625" style="8"/>
    <col min="7435" max="7435" width="18.1796875" style="8" bestFit="1" customWidth="1"/>
    <col min="7436" max="7684" width="8.81640625" style="8"/>
    <col min="7685" max="7685" width="15.26953125" style="8" customWidth="1"/>
    <col min="7686" max="7686" width="8.81640625" style="8"/>
    <col min="7687" max="7687" width="9" style="8" bestFit="1" customWidth="1"/>
    <col min="7688" max="7688" width="9.54296875" style="8" bestFit="1" customWidth="1"/>
    <col min="7689" max="7689" width="12.81640625" style="8" bestFit="1" customWidth="1"/>
    <col min="7690" max="7690" width="8.81640625" style="8"/>
    <col min="7691" max="7691" width="18.1796875" style="8" bestFit="1" customWidth="1"/>
    <col min="7692" max="7940" width="8.81640625" style="8"/>
    <col min="7941" max="7941" width="15.26953125" style="8" customWidth="1"/>
    <col min="7942" max="7942" width="8.81640625" style="8"/>
    <col min="7943" max="7943" width="9" style="8" bestFit="1" customWidth="1"/>
    <col min="7944" max="7944" width="9.54296875" style="8" bestFit="1" customWidth="1"/>
    <col min="7945" max="7945" width="12.81640625" style="8" bestFit="1" customWidth="1"/>
    <col min="7946" max="7946" width="8.81640625" style="8"/>
    <col min="7947" max="7947" width="18.1796875" style="8" bestFit="1" customWidth="1"/>
    <col min="7948" max="8196" width="8.81640625" style="8"/>
    <col min="8197" max="8197" width="15.26953125" style="8" customWidth="1"/>
    <col min="8198" max="8198" width="8.81640625" style="8"/>
    <col min="8199" max="8199" width="9" style="8" bestFit="1" customWidth="1"/>
    <col min="8200" max="8200" width="9.54296875" style="8" bestFit="1" customWidth="1"/>
    <col min="8201" max="8201" width="12.81640625" style="8" bestFit="1" customWidth="1"/>
    <col min="8202" max="8202" width="8.81640625" style="8"/>
    <col min="8203" max="8203" width="18.1796875" style="8" bestFit="1" customWidth="1"/>
    <col min="8204" max="8452" width="8.81640625" style="8"/>
    <col min="8453" max="8453" width="15.26953125" style="8" customWidth="1"/>
    <col min="8454" max="8454" width="8.81640625" style="8"/>
    <col min="8455" max="8455" width="9" style="8" bestFit="1" customWidth="1"/>
    <col min="8456" max="8456" width="9.54296875" style="8" bestFit="1" customWidth="1"/>
    <col min="8457" max="8457" width="12.81640625" style="8" bestFit="1" customWidth="1"/>
    <col min="8458" max="8458" width="8.81640625" style="8"/>
    <col min="8459" max="8459" width="18.1796875" style="8" bestFit="1" customWidth="1"/>
    <col min="8460" max="8708" width="8.81640625" style="8"/>
    <col min="8709" max="8709" width="15.26953125" style="8" customWidth="1"/>
    <col min="8710" max="8710" width="8.81640625" style="8"/>
    <col min="8711" max="8711" width="9" style="8" bestFit="1" customWidth="1"/>
    <col min="8712" max="8712" width="9.54296875" style="8" bestFit="1" customWidth="1"/>
    <col min="8713" max="8713" width="12.81640625" style="8" bestFit="1" customWidth="1"/>
    <col min="8714" max="8714" width="8.81640625" style="8"/>
    <col min="8715" max="8715" width="18.1796875" style="8" bestFit="1" customWidth="1"/>
    <col min="8716" max="8964" width="8.81640625" style="8"/>
    <col min="8965" max="8965" width="15.26953125" style="8" customWidth="1"/>
    <col min="8966" max="8966" width="8.81640625" style="8"/>
    <col min="8967" max="8967" width="9" style="8" bestFit="1" customWidth="1"/>
    <col min="8968" max="8968" width="9.54296875" style="8" bestFit="1" customWidth="1"/>
    <col min="8969" max="8969" width="12.81640625" style="8" bestFit="1" customWidth="1"/>
    <col min="8970" max="8970" width="8.81640625" style="8"/>
    <col min="8971" max="8971" width="18.1796875" style="8" bestFit="1" customWidth="1"/>
    <col min="8972" max="9220" width="8.81640625" style="8"/>
    <col min="9221" max="9221" width="15.26953125" style="8" customWidth="1"/>
    <col min="9222" max="9222" width="8.81640625" style="8"/>
    <col min="9223" max="9223" width="9" style="8" bestFit="1" customWidth="1"/>
    <col min="9224" max="9224" width="9.54296875" style="8" bestFit="1" customWidth="1"/>
    <col min="9225" max="9225" width="12.81640625" style="8" bestFit="1" customWidth="1"/>
    <col min="9226" max="9226" width="8.81640625" style="8"/>
    <col min="9227" max="9227" width="18.1796875" style="8" bestFit="1" customWidth="1"/>
    <col min="9228" max="9476" width="8.81640625" style="8"/>
    <col min="9477" max="9477" width="15.26953125" style="8" customWidth="1"/>
    <col min="9478" max="9478" width="8.81640625" style="8"/>
    <col min="9479" max="9479" width="9" style="8" bestFit="1" customWidth="1"/>
    <col min="9480" max="9480" width="9.54296875" style="8" bestFit="1" customWidth="1"/>
    <col min="9481" max="9481" width="12.81640625" style="8" bestFit="1" customWidth="1"/>
    <col min="9482" max="9482" width="8.81640625" style="8"/>
    <col min="9483" max="9483" width="18.1796875" style="8" bestFit="1" customWidth="1"/>
    <col min="9484" max="9732" width="8.81640625" style="8"/>
    <col min="9733" max="9733" width="15.26953125" style="8" customWidth="1"/>
    <col min="9734" max="9734" width="8.81640625" style="8"/>
    <col min="9735" max="9735" width="9" style="8" bestFit="1" customWidth="1"/>
    <col min="9736" max="9736" width="9.54296875" style="8" bestFit="1" customWidth="1"/>
    <col min="9737" max="9737" width="12.81640625" style="8" bestFit="1" customWidth="1"/>
    <col min="9738" max="9738" width="8.81640625" style="8"/>
    <col min="9739" max="9739" width="18.1796875" style="8" bestFit="1" customWidth="1"/>
    <col min="9740" max="9988" width="8.81640625" style="8"/>
    <col min="9989" max="9989" width="15.26953125" style="8" customWidth="1"/>
    <col min="9990" max="9990" width="8.81640625" style="8"/>
    <col min="9991" max="9991" width="9" style="8" bestFit="1" customWidth="1"/>
    <col min="9992" max="9992" width="9.54296875" style="8" bestFit="1" customWidth="1"/>
    <col min="9993" max="9993" width="12.81640625" style="8" bestFit="1" customWidth="1"/>
    <col min="9994" max="9994" width="8.81640625" style="8"/>
    <col min="9995" max="9995" width="18.1796875" style="8" bestFit="1" customWidth="1"/>
    <col min="9996" max="10244" width="8.81640625" style="8"/>
    <col min="10245" max="10245" width="15.26953125" style="8" customWidth="1"/>
    <col min="10246" max="10246" width="8.81640625" style="8"/>
    <col min="10247" max="10247" width="9" style="8" bestFit="1" customWidth="1"/>
    <col min="10248" max="10248" width="9.54296875" style="8" bestFit="1" customWidth="1"/>
    <col min="10249" max="10249" width="12.81640625" style="8" bestFit="1" customWidth="1"/>
    <col min="10250" max="10250" width="8.81640625" style="8"/>
    <col min="10251" max="10251" width="18.1796875" style="8" bestFit="1" customWidth="1"/>
    <col min="10252" max="10500" width="8.81640625" style="8"/>
    <col min="10501" max="10501" width="15.26953125" style="8" customWidth="1"/>
    <col min="10502" max="10502" width="8.81640625" style="8"/>
    <col min="10503" max="10503" width="9" style="8" bestFit="1" customWidth="1"/>
    <col min="10504" max="10504" width="9.54296875" style="8" bestFit="1" customWidth="1"/>
    <col min="10505" max="10505" width="12.81640625" style="8" bestFit="1" customWidth="1"/>
    <col min="10506" max="10506" width="8.81640625" style="8"/>
    <col min="10507" max="10507" width="18.1796875" style="8" bestFit="1" customWidth="1"/>
    <col min="10508" max="10756" width="8.81640625" style="8"/>
    <col min="10757" max="10757" width="15.26953125" style="8" customWidth="1"/>
    <col min="10758" max="10758" width="8.81640625" style="8"/>
    <col min="10759" max="10759" width="9" style="8" bestFit="1" customWidth="1"/>
    <col min="10760" max="10760" width="9.54296875" style="8" bestFit="1" customWidth="1"/>
    <col min="10761" max="10761" width="12.81640625" style="8" bestFit="1" customWidth="1"/>
    <col min="10762" max="10762" width="8.81640625" style="8"/>
    <col min="10763" max="10763" width="18.1796875" style="8" bestFit="1" customWidth="1"/>
    <col min="10764" max="11012" width="8.81640625" style="8"/>
    <col min="11013" max="11013" width="15.26953125" style="8" customWidth="1"/>
    <col min="11014" max="11014" width="8.81640625" style="8"/>
    <col min="11015" max="11015" width="9" style="8" bestFit="1" customWidth="1"/>
    <col min="11016" max="11016" width="9.54296875" style="8" bestFit="1" customWidth="1"/>
    <col min="11017" max="11017" width="12.81640625" style="8" bestFit="1" customWidth="1"/>
    <col min="11018" max="11018" width="8.81640625" style="8"/>
    <col min="11019" max="11019" width="18.1796875" style="8" bestFit="1" customWidth="1"/>
    <col min="11020" max="11268" width="8.81640625" style="8"/>
    <col min="11269" max="11269" width="15.26953125" style="8" customWidth="1"/>
    <col min="11270" max="11270" width="8.81640625" style="8"/>
    <col min="11271" max="11271" width="9" style="8" bestFit="1" customWidth="1"/>
    <col min="11272" max="11272" width="9.54296875" style="8" bestFit="1" customWidth="1"/>
    <col min="11273" max="11273" width="12.81640625" style="8" bestFit="1" customWidth="1"/>
    <col min="11274" max="11274" width="8.81640625" style="8"/>
    <col min="11275" max="11275" width="18.1796875" style="8" bestFit="1" customWidth="1"/>
    <col min="11276" max="11524" width="8.81640625" style="8"/>
    <col min="11525" max="11525" width="15.26953125" style="8" customWidth="1"/>
    <col min="11526" max="11526" width="8.81640625" style="8"/>
    <col min="11527" max="11527" width="9" style="8" bestFit="1" customWidth="1"/>
    <col min="11528" max="11528" width="9.54296875" style="8" bestFit="1" customWidth="1"/>
    <col min="11529" max="11529" width="12.81640625" style="8" bestFit="1" customWidth="1"/>
    <col min="11530" max="11530" width="8.81640625" style="8"/>
    <col min="11531" max="11531" width="18.1796875" style="8" bestFit="1" customWidth="1"/>
    <col min="11532" max="11780" width="8.81640625" style="8"/>
    <col min="11781" max="11781" width="15.26953125" style="8" customWidth="1"/>
    <col min="11782" max="11782" width="8.81640625" style="8"/>
    <col min="11783" max="11783" width="9" style="8" bestFit="1" customWidth="1"/>
    <col min="11784" max="11784" width="9.54296875" style="8" bestFit="1" customWidth="1"/>
    <col min="11785" max="11785" width="12.81640625" style="8" bestFit="1" customWidth="1"/>
    <col min="11786" max="11786" width="8.81640625" style="8"/>
    <col min="11787" max="11787" width="18.1796875" style="8" bestFit="1" customWidth="1"/>
    <col min="11788" max="12036" width="8.81640625" style="8"/>
    <col min="12037" max="12037" width="15.26953125" style="8" customWidth="1"/>
    <col min="12038" max="12038" width="8.81640625" style="8"/>
    <col min="12039" max="12039" width="9" style="8" bestFit="1" customWidth="1"/>
    <col min="12040" max="12040" width="9.54296875" style="8" bestFit="1" customWidth="1"/>
    <col min="12041" max="12041" width="12.81640625" style="8" bestFit="1" customWidth="1"/>
    <col min="12042" max="12042" width="8.81640625" style="8"/>
    <col min="12043" max="12043" width="18.1796875" style="8" bestFit="1" customWidth="1"/>
    <col min="12044" max="12292" width="8.81640625" style="8"/>
    <col min="12293" max="12293" width="15.26953125" style="8" customWidth="1"/>
    <col min="12294" max="12294" width="8.81640625" style="8"/>
    <col min="12295" max="12295" width="9" style="8" bestFit="1" customWidth="1"/>
    <col min="12296" max="12296" width="9.54296875" style="8" bestFit="1" customWidth="1"/>
    <col min="12297" max="12297" width="12.81640625" style="8" bestFit="1" customWidth="1"/>
    <col min="12298" max="12298" width="8.81640625" style="8"/>
    <col min="12299" max="12299" width="18.1796875" style="8" bestFit="1" customWidth="1"/>
    <col min="12300" max="12548" width="8.81640625" style="8"/>
    <col min="12549" max="12549" width="15.26953125" style="8" customWidth="1"/>
    <col min="12550" max="12550" width="8.81640625" style="8"/>
    <col min="12551" max="12551" width="9" style="8" bestFit="1" customWidth="1"/>
    <col min="12552" max="12552" width="9.54296875" style="8" bestFit="1" customWidth="1"/>
    <col min="12553" max="12553" width="12.81640625" style="8" bestFit="1" customWidth="1"/>
    <col min="12554" max="12554" width="8.81640625" style="8"/>
    <col min="12555" max="12555" width="18.1796875" style="8" bestFit="1" customWidth="1"/>
    <col min="12556" max="12804" width="8.81640625" style="8"/>
    <col min="12805" max="12805" width="15.26953125" style="8" customWidth="1"/>
    <col min="12806" max="12806" width="8.81640625" style="8"/>
    <col min="12807" max="12807" width="9" style="8" bestFit="1" customWidth="1"/>
    <col min="12808" max="12808" width="9.54296875" style="8" bestFit="1" customWidth="1"/>
    <col min="12809" max="12809" width="12.81640625" style="8" bestFit="1" customWidth="1"/>
    <col min="12810" max="12810" width="8.81640625" style="8"/>
    <col min="12811" max="12811" width="18.1796875" style="8" bestFit="1" customWidth="1"/>
    <col min="12812" max="13060" width="8.81640625" style="8"/>
    <col min="13061" max="13061" width="15.26953125" style="8" customWidth="1"/>
    <col min="13062" max="13062" width="8.81640625" style="8"/>
    <col min="13063" max="13063" width="9" style="8" bestFit="1" customWidth="1"/>
    <col min="13064" max="13064" width="9.54296875" style="8" bestFit="1" customWidth="1"/>
    <col min="13065" max="13065" width="12.81640625" style="8" bestFit="1" customWidth="1"/>
    <col min="13066" max="13066" width="8.81640625" style="8"/>
    <col min="13067" max="13067" width="18.1796875" style="8" bestFit="1" customWidth="1"/>
    <col min="13068" max="13316" width="8.81640625" style="8"/>
    <col min="13317" max="13317" width="15.26953125" style="8" customWidth="1"/>
    <col min="13318" max="13318" width="8.81640625" style="8"/>
    <col min="13319" max="13319" width="9" style="8" bestFit="1" customWidth="1"/>
    <col min="13320" max="13320" width="9.54296875" style="8" bestFit="1" customWidth="1"/>
    <col min="13321" max="13321" width="12.81640625" style="8" bestFit="1" customWidth="1"/>
    <col min="13322" max="13322" width="8.81640625" style="8"/>
    <col min="13323" max="13323" width="18.1796875" style="8" bestFit="1" customWidth="1"/>
    <col min="13324" max="13572" width="8.81640625" style="8"/>
    <col min="13573" max="13573" width="15.26953125" style="8" customWidth="1"/>
    <col min="13574" max="13574" width="8.81640625" style="8"/>
    <col min="13575" max="13575" width="9" style="8" bestFit="1" customWidth="1"/>
    <col min="13576" max="13576" width="9.54296875" style="8" bestFit="1" customWidth="1"/>
    <col min="13577" max="13577" width="12.81640625" style="8" bestFit="1" customWidth="1"/>
    <col min="13578" max="13578" width="8.81640625" style="8"/>
    <col min="13579" max="13579" width="18.1796875" style="8" bestFit="1" customWidth="1"/>
    <col min="13580" max="13828" width="8.81640625" style="8"/>
    <col min="13829" max="13829" width="15.26953125" style="8" customWidth="1"/>
    <col min="13830" max="13830" width="8.81640625" style="8"/>
    <col min="13831" max="13831" width="9" style="8" bestFit="1" customWidth="1"/>
    <col min="13832" max="13832" width="9.54296875" style="8" bestFit="1" customWidth="1"/>
    <col min="13833" max="13833" width="12.81640625" style="8" bestFit="1" customWidth="1"/>
    <col min="13834" max="13834" width="8.81640625" style="8"/>
    <col min="13835" max="13835" width="18.1796875" style="8" bestFit="1" customWidth="1"/>
    <col min="13836" max="14084" width="8.81640625" style="8"/>
    <col min="14085" max="14085" width="15.26953125" style="8" customWidth="1"/>
    <col min="14086" max="14086" width="8.81640625" style="8"/>
    <col min="14087" max="14087" width="9" style="8" bestFit="1" customWidth="1"/>
    <col min="14088" max="14088" width="9.54296875" style="8" bestFit="1" customWidth="1"/>
    <col min="14089" max="14089" width="12.81640625" style="8" bestFit="1" customWidth="1"/>
    <col min="14090" max="14090" width="8.81640625" style="8"/>
    <col min="14091" max="14091" width="18.1796875" style="8" bestFit="1" customWidth="1"/>
    <col min="14092" max="14340" width="8.81640625" style="8"/>
    <col min="14341" max="14341" width="15.26953125" style="8" customWidth="1"/>
    <col min="14342" max="14342" width="8.81640625" style="8"/>
    <col min="14343" max="14343" width="9" style="8" bestFit="1" customWidth="1"/>
    <col min="14344" max="14344" width="9.54296875" style="8" bestFit="1" customWidth="1"/>
    <col min="14345" max="14345" width="12.81640625" style="8" bestFit="1" customWidth="1"/>
    <col min="14346" max="14346" width="8.81640625" style="8"/>
    <col min="14347" max="14347" width="18.1796875" style="8" bestFit="1" customWidth="1"/>
    <col min="14348" max="14596" width="8.81640625" style="8"/>
    <col min="14597" max="14597" width="15.26953125" style="8" customWidth="1"/>
    <col min="14598" max="14598" width="8.81640625" style="8"/>
    <col min="14599" max="14599" width="9" style="8" bestFit="1" customWidth="1"/>
    <col min="14600" max="14600" width="9.54296875" style="8" bestFit="1" customWidth="1"/>
    <col min="14601" max="14601" width="12.81640625" style="8" bestFit="1" customWidth="1"/>
    <col min="14602" max="14602" width="8.81640625" style="8"/>
    <col min="14603" max="14603" width="18.1796875" style="8" bestFit="1" customWidth="1"/>
    <col min="14604" max="14852" width="8.81640625" style="8"/>
    <col min="14853" max="14853" width="15.26953125" style="8" customWidth="1"/>
    <col min="14854" max="14854" width="8.81640625" style="8"/>
    <col min="14855" max="14855" width="9" style="8" bestFit="1" customWidth="1"/>
    <col min="14856" max="14856" width="9.54296875" style="8" bestFit="1" customWidth="1"/>
    <col min="14857" max="14857" width="12.81640625" style="8" bestFit="1" customWidth="1"/>
    <col min="14858" max="14858" width="8.81640625" style="8"/>
    <col min="14859" max="14859" width="18.1796875" style="8" bestFit="1" customWidth="1"/>
    <col min="14860" max="15108" width="8.81640625" style="8"/>
    <col min="15109" max="15109" width="15.26953125" style="8" customWidth="1"/>
    <col min="15110" max="15110" width="8.81640625" style="8"/>
    <col min="15111" max="15111" width="9" style="8" bestFit="1" customWidth="1"/>
    <col min="15112" max="15112" width="9.54296875" style="8" bestFit="1" customWidth="1"/>
    <col min="15113" max="15113" width="12.81640625" style="8" bestFit="1" customWidth="1"/>
    <col min="15114" max="15114" width="8.81640625" style="8"/>
    <col min="15115" max="15115" width="18.1796875" style="8" bestFit="1" customWidth="1"/>
    <col min="15116" max="15364" width="8.81640625" style="8"/>
    <col min="15365" max="15365" width="15.26953125" style="8" customWidth="1"/>
    <col min="15366" max="15366" width="8.81640625" style="8"/>
    <col min="15367" max="15367" width="9" style="8" bestFit="1" customWidth="1"/>
    <col min="15368" max="15368" width="9.54296875" style="8" bestFit="1" customWidth="1"/>
    <col min="15369" max="15369" width="12.81640625" style="8" bestFit="1" customWidth="1"/>
    <col min="15370" max="15370" width="8.81640625" style="8"/>
    <col min="15371" max="15371" width="18.1796875" style="8" bestFit="1" customWidth="1"/>
    <col min="15372" max="15620" width="8.81640625" style="8"/>
    <col min="15621" max="15621" width="15.26953125" style="8" customWidth="1"/>
    <col min="15622" max="15622" width="8.81640625" style="8"/>
    <col min="15623" max="15623" width="9" style="8" bestFit="1" customWidth="1"/>
    <col min="15624" max="15624" width="9.54296875" style="8" bestFit="1" customWidth="1"/>
    <col min="15625" max="15625" width="12.81640625" style="8" bestFit="1" customWidth="1"/>
    <col min="15626" max="15626" width="8.81640625" style="8"/>
    <col min="15627" max="15627" width="18.1796875" style="8" bestFit="1" customWidth="1"/>
    <col min="15628" max="15876" width="8.81640625" style="8"/>
    <col min="15877" max="15877" width="15.26953125" style="8" customWidth="1"/>
    <col min="15878" max="15878" width="8.81640625" style="8"/>
    <col min="15879" max="15879" width="9" style="8" bestFit="1" customWidth="1"/>
    <col min="15880" max="15880" width="9.54296875" style="8" bestFit="1" customWidth="1"/>
    <col min="15881" max="15881" width="12.81640625" style="8" bestFit="1" customWidth="1"/>
    <col min="15882" max="15882" width="8.81640625" style="8"/>
    <col min="15883" max="15883" width="18.1796875" style="8" bestFit="1" customWidth="1"/>
    <col min="15884" max="16132" width="8.81640625" style="8"/>
    <col min="16133" max="16133" width="15.26953125" style="8" customWidth="1"/>
    <col min="16134" max="16134" width="8.81640625" style="8"/>
    <col min="16135" max="16135" width="9" style="8" bestFit="1" customWidth="1"/>
    <col min="16136" max="16136" width="9.54296875" style="8" bestFit="1" customWidth="1"/>
    <col min="16137" max="16137" width="12.81640625" style="8" bestFit="1" customWidth="1"/>
    <col min="16138" max="16138" width="8.81640625" style="8"/>
    <col min="16139" max="16139" width="18.1796875" style="8" bestFit="1" customWidth="1"/>
    <col min="16140" max="16384" width="8.81640625" style="8"/>
  </cols>
  <sheetData>
    <row r="1" spans="1:60" ht="12" customHeight="1" x14ac:dyDescent="0.4">
      <c r="A1" s="3"/>
      <c r="B1" s="4"/>
      <c r="C1" s="5" t="s">
        <v>9</v>
      </c>
      <c r="D1" s="4"/>
      <c r="E1" s="4"/>
      <c r="F1" s="4"/>
      <c r="G1" s="104" t="s">
        <v>104</v>
      </c>
      <c r="H1" s="4"/>
      <c r="I1" s="4"/>
      <c r="J1" s="4"/>
      <c r="K1" s="6"/>
      <c r="L1" s="4"/>
      <c r="M1" s="4"/>
      <c r="N1" s="105" t="s">
        <v>105</v>
      </c>
      <c r="O1" s="82"/>
      <c r="P1" s="48" t="b">
        <f>AND($M$4=3,$M$5=4)</f>
        <v>0</v>
      </c>
      <c r="Q1" s="48" t="b">
        <f>AND($M$4=4,$M$5=3)</f>
        <v>0</v>
      </c>
      <c r="R1" s="48" t="b">
        <f>AND($M$4=4,$M$5=5)</f>
        <v>0</v>
      </c>
      <c r="S1" s="48" t="b">
        <f>AND($M$4=2,$M$5=2)</f>
        <v>0</v>
      </c>
      <c r="T1" s="48" t="b">
        <f>AND($M$4=2,$M$5=4)</f>
        <v>0</v>
      </c>
      <c r="U1" s="48" t="b">
        <f>AND($M$4=3,$M$5=3)</f>
        <v>0</v>
      </c>
      <c r="V1" s="48" t="b">
        <f>AND($M$4=4,$M$5=4)</f>
        <v>0</v>
      </c>
      <c r="W1" s="48" t="b">
        <f>AND($M$4=2,$M$5=7)</f>
        <v>0</v>
      </c>
      <c r="X1" s="48" t="b">
        <f>AND($M$4=3,$M$5=7)</f>
        <v>0</v>
      </c>
      <c r="Y1" s="48" t="b">
        <f>AND($M$4=3,$M$5=4,$M$3=6)</f>
        <v>0</v>
      </c>
      <c r="Z1" s="48" t="b">
        <f>AND($M$4=6,$M$5=6)</f>
        <v>0</v>
      </c>
      <c r="AA1" s="48" t="b">
        <f>AND($M$4=6,$M$5=3)</f>
        <v>0</v>
      </c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</row>
    <row r="2" spans="1:60" ht="12.65" customHeight="1" x14ac:dyDescent="0.35">
      <c r="A2" s="3"/>
      <c r="B2" s="9" t="s">
        <v>71</v>
      </c>
      <c r="C2" s="10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1" t="s">
        <v>6</v>
      </c>
      <c r="I2" s="12" t="s">
        <v>7</v>
      </c>
      <c r="J2" s="12" t="s">
        <v>8</v>
      </c>
      <c r="K2" s="5"/>
      <c r="L2" s="13" t="s">
        <v>0</v>
      </c>
      <c r="M2" s="13">
        <f>M3*M4*M5</f>
        <v>0</v>
      </c>
      <c r="N2" s="14" t="s">
        <v>83</v>
      </c>
      <c r="O2" s="84"/>
      <c r="P2" s="93">
        <v>34</v>
      </c>
      <c r="Q2" s="93">
        <v>43</v>
      </c>
      <c r="R2" s="93">
        <v>45</v>
      </c>
      <c r="S2" s="93">
        <v>22</v>
      </c>
      <c r="T2" s="93">
        <v>24</v>
      </c>
      <c r="U2" s="93">
        <v>33</v>
      </c>
      <c r="V2" s="93">
        <v>44</v>
      </c>
      <c r="W2" s="93">
        <v>27</v>
      </c>
      <c r="X2" s="93">
        <v>37</v>
      </c>
      <c r="Y2" s="93">
        <v>346</v>
      </c>
      <c r="Z2" s="93">
        <v>66</v>
      </c>
      <c r="AA2" s="93">
        <v>63</v>
      </c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</row>
    <row r="3" spans="1:60" s="20" customFormat="1" ht="15.5" x14ac:dyDescent="0.35">
      <c r="A3" s="3"/>
      <c r="B3" s="15" t="str">
        <f>IF($P$1=TRUE,P3,IF($Q$1=TRUE,Q3,IF($R$1=TRUE,R3,IF($S$1=TRUE,S3,IF($T$1=TRUE,T3,IF($U$1=TRUE,U3,IF($V$1=TRUE,V3,IF($W$1=TRUE,W3,IF($X$1=TRUE,X3,IF($Y$1=TRUE,Y3,IF($Z$1=TRUE,Z3,IF($AA$1=TRUE,AA3," "))))))))))))</f>
        <v xml:space="preserve"> </v>
      </c>
      <c r="C3" s="102"/>
      <c r="D3" s="102"/>
      <c r="E3" s="102"/>
      <c r="F3" s="14"/>
      <c r="G3" s="11"/>
      <c r="H3" s="11"/>
      <c r="I3" s="16">
        <f>SUM(C3:H3)</f>
        <v>0</v>
      </c>
      <c r="J3" s="17">
        <f>IF(I3&gt;0,AVERAGE(C3:H3), 0)</f>
        <v>0</v>
      </c>
      <c r="K3" s="18"/>
      <c r="L3" s="11" t="s">
        <v>91</v>
      </c>
      <c r="M3" s="19">
        <v>3</v>
      </c>
      <c r="N3" s="103" t="s">
        <v>51</v>
      </c>
      <c r="O3" s="83"/>
      <c r="P3" s="94" t="s">
        <v>33</v>
      </c>
      <c r="Q3" s="95" t="s">
        <v>33</v>
      </c>
      <c r="R3" s="94" t="s">
        <v>33</v>
      </c>
      <c r="S3" s="94" t="s">
        <v>33</v>
      </c>
      <c r="T3" s="94" t="s">
        <v>33</v>
      </c>
      <c r="U3" s="94" t="s">
        <v>33</v>
      </c>
      <c r="V3" s="94" t="s">
        <v>33</v>
      </c>
      <c r="W3" s="94" t="s">
        <v>33</v>
      </c>
      <c r="X3" s="94" t="s">
        <v>33</v>
      </c>
      <c r="Y3" s="35" t="s">
        <v>33</v>
      </c>
      <c r="Z3" s="94" t="s">
        <v>33</v>
      </c>
      <c r="AA3" s="94" t="s">
        <v>33</v>
      </c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</row>
    <row r="4" spans="1:60" ht="15.5" x14ac:dyDescent="0.35">
      <c r="A4" s="3"/>
      <c r="B4" s="15" t="str">
        <f t="shared" ref="B4:B38" si="0">IF($P$1=TRUE,P4,IF($Q$1=TRUE,Q4,IF($R$1=TRUE,R4,IF($S$1=TRUE,S4,IF($T$1=TRUE,T4,IF($U$1=TRUE,U4,IF($V$1=TRUE,V4,IF($W$1=TRUE,W4,IF($X$1=TRUE,X4,IF($Y$1=TRUE,Y4,IF($Z$1=TRUE,Z4,IF($AA$1=TRUE,AA4," "))))))))))))</f>
        <v xml:space="preserve"> </v>
      </c>
      <c r="C4" s="102"/>
      <c r="D4" s="102"/>
      <c r="E4" s="102"/>
      <c r="F4" s="14"/>
      <c r="G4" s="11"/>
      <c r="H4" s="11"/>
      <c r="I4" s="16">
        <f t="shared" ref="I4:I38" si="1">SUM(C4:H4)</f>
        <v>0</v>
      </c>
      <c r="J4" s="17">
        <f t="shared" ref="J4:J38" si="2">IF(I4&gt;0,AVERAGE(C4:H4), 0)</f>
        <v>0</v>
      </c>
      <c r="K4" s="18"/>
      <c r="L4" s="21" t="s">
        <v>25</v>
      </c>
      <c r="M4" s="70"/>
      <c r="N4" s="83" t="s">
        <v>46</v>
      </c>
      <c r="O4" s="83"/>
      <c r="P4" s="94" t="s">
        <v>35</v>
      </c>
      <c r="Q4" s="95" t="s">
        <v>35</v>
      </c>
      <c r="R4" s="94" t="s">
        <v>35</v>
      </c>
      <c r="S4" s="94" t="s">
        <v>35</v>
      </c>
      <c r="T4" s="94" t="s">
        <v>35</v>
      </c>
      <c r="U4" s="94" t="s">
        <v>35</v>
      </c>
      <c r="V4" s="94" t="s">
        <v>35</v>
      </c>
      <c r="W4" s="94" t="s">
        <v>35</v>
      </c>
      <c r="X4" s="94" t="s">
        <v>35</v>
      </c>
      <c r="Y4" s="35" t="s">
        <v>35</v>
      </c>
      <c r="Z4" s="94" t="s">
        <v>35</v>
      </c>
      <c r="AA4" s="94" t="s">
        <v>35</v>
      </c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</row>
    <row r="5" spans="1:60" ht="15.5" x14ac:dyDescent="0.35">
      <c r="A5" s="3"/>
      <c r="B5" s="15" t="str">
        <f t="shared" si="0"/>
        <v xml:space="preserve"> </v>
      </c>
      <c r="C5" s="102"/>
      <c r="D5" s="102"/>
      <c r="E5" s="102"/>
      <c r="F5" s="22"/>
      <c r="G5" s="11"/>
      <c r="H5" s="11"/>
      <c r="I5" s="16">
        <f t="shared" si="1"/>
        <v>0</v>
      </c>
      <c r="J5" s="17">
        <f t="shared" si="2"/>
        <v>0</v>
      </c>
      <c r="K5" s="18"/>
      <c r="L5" s="21" t="s">
        <v>26</v>
      </c>
      <c r="M5" s="71"/>
      <c r="N5" s="83" t="s">
        <v>34</v>
      </c>
      <c r="O5" s="83"/>
      <c r="P5" s="94" t="s">
        <v>36</v>
      </c>
      <c r="Q5" s="95" t="s">
        <v>36</v>
      </c>
      <c r="R5" s="94" t="s">
        <v>36</v>
      </c>
      <c r="S5" s="94" t="s">
        <v>37</v>
      </c>
      <c r="T5" s="94" t="s">
        <v>36</v>
      </c>
      <c r="U5" s="94" t="s">
        <v>36</v>
      </c>
      <c r="V5" s="94" t="s">
        <v>36</v>
      </c>
      <c r="W5" s="94" t="s">
        <v>36</v>
      </c>
      <c r="X5" s="94" t="s">
        <v>36</v>
      </c>
      <c r="Y5" s="35" t="s">
        <v>36</v>
      </c>
      <c r="Z5" s="94" t="s">
        <v>36</v>
      </c>
      <c r="AA5" s="94" t="s">
        <v>36</v>
      </c>
      <c r="AB5" s="80"/>
      <c r="AC5" s="80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</row>
    <row r="6" spans="1:60" ht="15.5" x14ac:dyDescent="0.35">
      <c r="A6" s="3"/>
      <c r="B6" s="15" t="str">
        <f t="shared" si="0"/>
        <v xml:space="preserve"> </v>
      </c>
      <c r="C6" s="102"/>
      <c r="D6" s="102"/>
      <c r="E6" s="102"/>
      <c r="F6" s="14"/>
      <c r="G6" s="11"/>
      <c r="H6" s="11"/>
      <c r="I6" s="16">
        <f t="shared" si="1"/>
        <v>0</v>
      </c>
      <c r="J6" s="17">
        <f t="shared" si="2"/>
        <v>0</v>
      </c>
      <c r="K6" s="18"/>
      <c r="L6" s="23"/>
      <c r="M6" s="6"/>
      <c r="N6" s="83"/>
      <c r="O6" s="83"/>
      <c r="P6" s="94" t="s">
        <v>52</v>
      </c>
      <c r="Q6" s="96" t="s">
        <v>37</v>
      </c>
      <c r="R6" s="94" t="s">
        <v>52</v>
      </c>
      <c r="S6" s="94" t="s">
        <v>38</v>
      </c>
      <c r="T6" s="94" t="s">
        <v>52</v>
      </c>
      <c r="U6" s="94" t="s">
        <v>37</v>
      </c>
      <c r="V6" s="94" t="s">
        <v>52</v>
      </c>
      <c r="W6" s="94" t="s">
        <v>52</v>
      </c>
      <c r="X6" s="94" t="s">
        <v>52</v>
      </c>
      <c r="Y6" s="35" t="s">
        <v>52</v>
      </c>
      <c r="Z6" s="94" t="s">
        <v>52</v>
      </c>
      <c r="AA6" s="94" t="s">
        <v>37</v>
      </c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</row>
    <row r="7" spans="1:60" ht="15.5" x14ac:dyDescent="0.35">
      <c r="A7" s="3"/>
      <c r="B7" s="15" t="str">
        <f t="shared" si="0"/>
        <v xml:space="preserve"> </v>
      </c>
      <c r="C7" s="102"/>
      <c r="D7" s="102"/>
      <c r="E7" s="102"/>
      <c r="F7" s="11"/>
      <c r="G7" s="11"/>
      <c r="H7" s="11"/>
      <c r="I7" s="16">
        <f t="shared" si="1"/>
        <v>0</v>
      </c>
      <c r="J7" s="17">
        <f t="shared" si="2"/>
        <v>0</v>
      </c>
      <c r="K7" s="18"/>
      <c r="L7" s="23"/>
      <c r="M7" s="6"/>
      <c r="N7" s="83"/>
      <c r="O7" s="83"/>
      <c r="P7" s="94" t="s">
        <v>37</v>
      </c>
      <c r="Q7" s="96" t="s">
        <v>38</v>
      </c>
      <c r="R7" s="94" t="s">
        <v>78</v>
      </c>
      <c r="T7" s="94" t="s">
        <v>37</v>
      </c>
      <c r="U7" s="94" t="s">
        <v>38</v>
      </c>
      <c r="V7" s="94" t="s">
        <v>37</v>
      </c>
      <c r="W7" s="94" t="s">
        <v>78</v>
      </c>
      <c r="X7" s="94" t="s">
        <v>78</v>
      </c>
      <c r="Y7" s="35" t="s">
        <v>37</v>
      </c>
      <c r="Z7" s="94" t="s">
        <v>78</v>
      </c>
      <c r="AA7" s="94" t="s">
        <v>38</v>
      </c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</row>
    <row r="8" spans="1:60" ht="15.5" x14ac:dyDescent="0.35">
      <c r="A8" s="3"/>
      <c r="B8" s="15" t="str">
        <f t="shared" si="0"/>
        <v xml:space="preserve"> </v>
      </c>
      <c r="C8" s="102"/>
      <c r="D8" s="102"/>
      <c r="E8" s="102"/>
      <c r="F8" s="11"/>
      <c r="G8" s="11"/>
      <c r="H8" s="11"/>
      <c r="I8" s="16">
        <f t="shared" si="1"/>
        <v>0</v>
      </c>
      <c r="J8" s="17">
        <f t="shared" si="2"/>
        <v>0</v>
      </c>
      <c r="K8" s="18"/>
      <c r="L8" s="23"/>
      <c r="M8" s="6"/>
      <c r="N8" s="83"/>
      <c r="O8" s="83"/>
      <c r="P8" s="94" t="s">
        <v>38</v>
      </c>
      <c r="Q8" s="96" t="s">
        <v>39</v>
      </c>
      <c r="R8" s="94" t="s">
        <v>37</v>
      </c>
      <c r="T8" s="94" t="s">
        <v>38</v>
      </c>
      <c r="U8" s="94" t="s">
        <v>39</v>
      </c>
      <c r="V8" s="94" t="s">
        <v>38</v>
      </c>
      <c r="W8" s="94" t="s">
        <v>84</v>
      </c>
      <c r="X8" s="94" t="s">
        <v>84</v>
      </c>
      <c r="Y8" s="35" t="s">
        <v>38</v>
      </c>
      <c r="Z8" s="94" t="s">
        <v>84</v>
      </c>
      <c r="AA8" s="94" t="s">
        <v>39</v>
      </c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</row>
    <row r="9" spans="1:60" ht="15.5" x14ac:dyDescent="0.35">
      <c r="A9" s="3"/>
      <c r="B9" s="15" t="str">
        <f t="shared" si="0"/>
        <v xml:space="preserve"> </v>
      </c>
      <c r="C9" s="102"/>
      <c r="D9" s="102"/>
      <c r="E9" s="102"/>
      <c r="F9" s="11"/>
      <c r="G9" s="11"/>
      <c r="H9" s="11"/>
      <c r="I9" s="16">
        <f t="shared" si="1"/>
        <v>0</v>
      </c>
      <c r="J9" s="17">
        <f t="shared" si="2"/>
        <v>0</v>
      </c>
      <c r="K9" s="18"/>
      <c r="L9" s="23"/>
      <c r="M9" s="6"/>
      <c r="N9" s="83"/>
      <c r="O9" s="83"/>
      <c r="P9" s="94" t="s">
        <v>39</v>
      </c>
      <c r="Q9" s="96" t="s">
        <v>40</v>
      </c>
      <c r="R9" s="94" t="s">
        <v>38</v>
      </c>
      <c r="T9" s="94" t="s">
        <v>39</v>
      </c>
      <c r="U9" s="94" t="s">
        <v>40</v>
      </c>
      <c r="V9" s="94" t="s">
        <v>39</v>
      </c>
      <c r="W9" s="94" t="s">
        <v>85</v>
      </c>
      <c r="X9" s="94" t="s">
        <v>85</v>
      </c>
      <c r="Y9" s="35" t="s">
        <v>39</v>
      </c>
      <c r="Z9" s="94" t="s">
        <v>37</v>
      </c>
      <c r="AA9" s="94" t="s">
        <v>40</v>
      </c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</row>
    <row r="10" spans="1:60" ht="15.5" x14ac:dyDescent="0.35">
      <c r="A10" s="3"/>
      <c r="B10" s="15" t="str">
        <f t="shared" si="0"/>
        <v xml:space="preserve"> </v>
      </c>
      <c r="C10" s="102"/>
      <c r="D10" s="102"/>
      <c r="E10" s="102"/>
      <c r="F10" s="11"/>
      <c r="G10" s="11"/>
      <c r="H10" s="11"/>
      <c r="I10" s="16">
        <f t="shared" si="1"/>
        <v>0</v>
      </c>
      <c r="J10" s="17">
        <f t="shared" si="2"/>
        <v>0</v>
      </c>
      <c r="K10" s="18"/>
      <c r="L10" s="23"/>
      <c r="M10" s="6"/>
      <c r="N10" s="83"/>
      <c r="O10" s="83"/>
      <c r="P10" s="94" t="s">
        <v>53</v>
      </c>
      <c r="Q10" s="96" t="s">
        <v>41</v>
      </c>
      <c r="R10" s="94" t="s">
        <v>39</v>
      </c>
      <c r="T10" s="94" t="s">
        <v>53</v>
      </c>
      <c r="U10" s="94" t="s">
        <v>41</v>
      </c>
      <c r="V10" s="94" t="s">
        <v>53</v>
      </c>
      <c r="W10" s="94" t="s">
        <v>37</v>
      </c>
      <c r="X10" s="94" t="s">
        <v>37</v>
      </c>
      <c r="Y10" s="35" t="s">
        <v>53</v>
      </c>
      <c r="Z10" s="94" t="s">
        <v>38</v>
      </c>
      <c r="AA10" s="94" t="s">
        <v>41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</row>
    <row r="11" spans="1:60" ht="15.5" x14ac:dyDescent="0.35">
      <c r="A11" s="3"/>
      <c r="B11" s="15" t="str">
        <f t="shared" si="0"/>
        <v xml:space="preserve"> </v>
      </c>
      <c r="C11" s="102"/>
      <c r="D11" s="102"/>
      <c r="E11" s="102"/>
      <c r="F11" s="11"/>
      <c r="G11" s="11"/>
      <c r="H11" s="11"/>
      <c r="I11" s="16">
        <f t="shared" si="1"/>
        <v>0</v>
      </c>
      <c r="J11" s="17">
        <f t="shared" si="2"/>
        <v>0</v>
      </c>
      <c r="K11" s="18"/>
      <c r="L11" s="23"/>
      <c r="M11" s="6"/>
      <c r="N11" s="83"/>
      <c r="O11" s="83"/>
      <c r="P11" s="94" t="s">
        <v>40</v>
      </c>
      <c r="Q11" s="96" t="s">
        <v>42</v>
      </c>
      <c r="R11" s="94" t="s">
        <v>53</v>
      </c>
      <c r="T11" s="94"/>
      <c r="U11" s="94" t="s">
        <v>42</v>
      </c>
      <c r="V11" s="94" t="s">
        <v>40</v>
      </c>
      <c r="W11" s="94" t="s">
        <v>38</v>
      </c>
      <c r="X11" s="94" t="s">
        <v>38</v>
      </c>
      <c r="Y11" s="35" t="s">
        <v>40</v>
      </c>
      <c r="Z11" s="94" t="s">
        <v>39</v>
      </c>
      <c r="AA11" s="94" t="s">
        <v>42</v>
      </c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</row>
    <row r="12" spans="1:60" ht="15.5" x14ac:dyDescent="0.35">
      <c r="A12" s="3"/>
      <c r="B12" s="15" t="str">
        <f t="shared" si="0"/>
        <v xml:space="preserve"> </v>
      </c>
      <c r="C12" s="102"/>
      <c r="D12" s="102"/>
      <c r="E12" s="102"/>
      <c r="F12" s="11"/>
      <c r="G12" s="11"/>
      <c r="H12" s="11"/>
      <c r="I12" s="16">
        <f t="shared" si="1"/>
        <v>0</v>
      </c>
      <c r="J12" s="17">
        <f t="shared" si="2"/>
        <v>0</v>
      </c>
      <c r="K12" s="18"/>
      <c r="L12" s="23"/>
      <c r="M12" s="6"/>
      <c r="N12" s="83"/>
      <c r="O12" s="83"/>
      <c r="P12" s="94" t="s">
        <v>41</v>
      </c>
      <c r="Q12" s="96" t="s">
        <v>68</v>
      </c>
      <c r="R12" s="94" t="s">
        <v>79</v>
      </c>
      <c r="V12" s="94" t="s">
        <v>41</v>
      </c>
      <c r="W12" s="94" t="s">
        <v>39</v>
      </c>
      <c r="X12" s="94" t="s">
        <v>39</v>
      </c>
      <c r="Y12" s="35" t="s">
        <v>41</v>
      </c>
      <c r="Z12" s="94" t="s">
        <v>53</v>
      </c>
      <c r="AA12" s="94" t="s">
        <v>68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</row>
    <row r="13" spans="1:60" ht="15.5" x14ac:dyDescent="0.35">
      <c r="A13" s="3"/>
      <c r="B13" s="15" t="str">
        <f t="shared" si="0"/>
        <v xml:space="preserve"> </v>
      </c>
      <c r="C13" s="102"/>
      <c r="D13" s="102"/>
      <c r="E13" s="102"/>
      <c r="F13" s="11"/>
      <c r="G13" s="11"/>
      <c r="H13" s="11"/>
      <c r="I13" s="16">
        <f t="shared" si="1"/>
        <v>0</v>
      </c>
      <c r="J13" s="17">
        <f t="shared" si="2"/>
        <v>0</v>
      </c>
      <c r="K13" s="18"/>
      <c r="L13" s="23"/>
      <c r="M13" s="6"/>
      <c r="N13" s="83"/>
      <c r="O13" s="83"/>
      <c r="P13" s="94" t="s">
        <v>42</v>
      </c>
      <c r="Q13" s="96" t="s">
        <v>69</v>
      </c>
      <c r="R13" s="94" t="s">
        <v>40</v>
      </c>
      <c r="V13" s="94" t="s">
        <v>42</v>
      </c>
      <c r="W13" s="94" t="s">
        <v>53</v>
      </c>
      <c r="X13" s="94" t="s">
        <v>53</v>
      </c>
      <c r="Y13" s="35" t="s">
        <v>42</v>
      </c>
      <c r="Z13" s="94" t="s">
        <v>79</v>
      </c>
      <c r="AA13" s="94" t="s">
        <v>69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</row>
    <row r="14" spans="1:60" ht="15.5" x14ac:dyDescent="0.35">
      <c r="A14" s="3"/>
      <c r="B14" s="15" t="str">
        <f t="shared" si="0"/>
        <v xml:space="preserve"> </v>
      </c>
      <c r="C14" s="102"/>
      <c r="D14" s="102"/>
      <c r="E14" s="102"/>
      <c r="F14" s="11"/>
      <c r="G14" s="11"/>
      <c r="H14" s="11"/>
      <c r="I14" s="16">
        <f t="shared" si="1"/>
        <v>0</v>
      </c>
      <c r="J14" s="17">
        <f t="shared" si="2"/>
        <v>0</v>
      </c>
      <c r="K14" s="18"/>
      <c r="L14" s="23"/>
      <c r="M14" s="6"/>
      <c r="N14" s="83"/>
      <c r="O14" s="83"/>
      <c r="P14" s="94" t="s">
        <v>54</v>
      </c>
      <c r="Q14" s="96" t="s">
        <v>70</v>
      </c>
      <c r="R14" s="94" t="s">
        <v>41</v>
      </c>
      <c r="V14" s="94" t="s">
        <v>54</v>
      </c>
      <c r="W14" s="94" t="s">
        <v>79</v>
      </c>
      <c r="X14" s="94" t="s">
        <v>79</v>
      </c>
      <c r="Y14" s="35" t="s">
        <v>54</v>
      </c>
      <c r="Z14" s="94" t="s">
        <v>86</v>
      </c>
      <c r="AA14" s="94" t="s">
        <v>70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</row>
    <row r="15" spans="1:60" ht="15.5" x14ac:dyDescent="0.35">
      <c r="A15" s="3"/>
      <c r="B15" s="15" t="str">
        <f t="shared" si="0"/>
        <v xml:space="preserve"> </v>
      </c>
      <c r="C15" s="102"/>
      <c r="D15" s="102"/>
      <c r="E15" s="102"/>
      <c r="F15" s="24"/>
      <c r="G15" s="24"/>
      <c r="H15" s="24"/>
      <c r="I15" s="16">
        <f t="shared" si="1"/>
        <v>0</v>
      </c>
      <c r="J15" s="17">
        <f t="shared" si="2"/>
        <v>0</v>
      </c>
      <c r="K15" s="18"/>
      <c r="L15" s="23"/>
      <c r="M15" s="6"/>
      <c r="N15" s="83"/>
      <c r="O15" s="83"/>
      <c r="P15" s="97"/>
      <c r="Q15" s="97"/>
      <c r="R15" s="94" t="s">
        <v>42</v>
      </c>
      <c r="V15" s="94" t="s">
        <v>68</v>
      </c>
      <c r="W15" s="94" t="s">
        <v>86</v>
      </c>
      <c r="X15" s="94" t="s">
        <v>86</v>
      </c>
      <c r="Z15" s="94" t="s">
        <v>40</v>
      </c>
      <c r="AA15" s="94" t="s">
        <v>92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</row>
    <row r="16" spans="1:60" ht="15.5" x14ac:dyDescent="0.35">
      <c r="A16" s="3"/>
      <c r="B16" s="15" t="str">
        <f t="shared" si="0"/>
        <v xml:space="preserve"> </v>
      </c>
      <c r="C16" s="102"/>
      <c r="D16" s="102"/>
      <c r="E16" s="102"/>
      <c r="F16" s="24"/>
      <c r="G16" s="24"/>
      <c r="H16" s="24"/>
      <c r="I16" s="16">
        <f t="shared" si="1"/>
        <v>0</v>
      </c>
      <c r="J16" s="17">
        <f t="shared" si="2"/>
        <v>0</v>
      </c>
      <c r="K16" s="18"/>
      <c r="L16" s="23"/>
      <c r="M16" s="6"/>
      <c r="N16" s="83"/>
      <c r="O16" s="83"/>
      <c r="P16" s="97"/>
      <c r="Q16" s="97"/>
      <c r="R16" s="94" t="s">
        <v>54</v>
      </c>
      <c r="V16" s="94" t="s">
        <v>69</v>
      </c>
      <c r="W16" s="94" t="s">
        <v>87</v>
      </c>
      <c r="X16" s="94" t="s">
        <v>87</v>
      </c>
      <c r="Z16" s="94" t="s">
        <v>41</v>
      </c>
      <c r="AA16" s="94" t="s">
        <v>93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</row>
    <row r="17" spans="1:60" ht="15.5" x14ac:dyDescent="0.35">
      <c r="A17" s="3"/>
      <c r="B17" s="15" t="str">
        <f t="shared" si="0"/>
        <v xml:space="preserve"> </v>
      </c>
      <c r="C17" s="102"/>
      <c r="D17" s="102"/>
      <c r="E17" s="102"/>
      <c r="F17" s="24"/>
      <c r="G17" s="24"/>
      <c r="H17" s="24"/>
      <c r="I17" s="16">
        <f t="shared" si="1"/>
        <v>0</v>
      </c>
      <c r="J17" s="17">
        <f t="shared" si="2"/>
        <v>0</v>
      </c>
      <c r="K17" s="18"/>
      <c r="L17" s="23"/>
      <c r="M17" s="6"/>
      <c r="N17" s="83"/>
      <c r="O17" s="83"/>
      <c r="P17" s="97"/>
      <c r="Q17" s="97"/>
      <c r="R17" s="94" t="s">
        <v>80</v>
      </c>
      <c r="V17" s="94" t="s">
        <v>70</v>
      </c>
      <c r="X17" s="94" t="s">
        <v>40</v>
      </c>
      <c r="Z17" s="94" t="s">
        <v>42</v>
      </c>
      <c r="AA17" s="94" t="s">
        <v>94</v>
      </c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</row>
    <row r="18" spans="1:60" ht="15.5" x14ac:dyDescent="0.35">
      <c r="A18" s="3"/>
      <c r="B18" s="15" t="str">
        <f t="shared" si="0"/>
        <v xml:space="preserve"> </v>
      </c>
      <c r="C18" s="102"/>
      <c r="D18" s="102"/>
      <c r="E18" s="102"/>
      <c r="F18" s="24"/>
      <c r="G18" s="24"/>
      <c r="H18" s="24"/>
      <c r="I18" s="16">
        <f t="shared" si="1"/>
        <v>0</v>
      </c>
      <c r="J18" s="17">
        <f t="shared" si="2"/>
        <v>0</v>
      </c>
      <c r="K18" s="18"/>
      <c r="L18" s="23"/>
      <c r="M18" s="6"/>
      <c r="N18" s="83"/>
      <c r="O18" s="83"/>
      <c r="P18" s="97"/>
      <c r="Q18" s="97"/>
      <c r="R18" s="94" t="s">
        <v>68</v>
      </c>
      <c r="V18" s="94" t="s">
        <v>81</v>
      </c>
      <c r="X18" s="94" t="s">
        <v>41</v>
      </c>
      <c r="Z18" s="94" t="s">
        <v>54</v>
      </c>
      <c r="AA18" s="94" t="s">
        <v>98</v>
      </c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</row>
    <row r="19" spans="1:60" ht="15.5" x14ac:dyDescent="0.35">
      <c r="A19" s="3"/>
      <c r="B19" s="15" t="str">
        <f t="shared" si="0"/>
        <v xml:space="preserve"> </v>
      </c>
      <c r="C19" s="102"/>
      <c r="D19" s="102"/>
      <c r="E19" s="102"/>
      <c r="F19" s="24"/>
      <c r="G19" s="24"/>
      <c r="H19" s="24"/>
      <c r="I19" s="16">
        <f t="shared" si="1"/>
        <v>0</v>
      </c>
      <c r="J19" s="17">
        <f t="shared" si="2"/>
        <v>0</v>
      </c>
      <c r="K19" s="18"/>
      <c r="L19" s="23"/>
      <c r="M19" s="6"/>
      <c r="N19" s="83"/>
      <c r="O19" s="83"/>
      <c r="P19" s="97"/>
      <c r="Q19" s="97"/>
      <c r="R19" s="94" t="s">
        <v>69</v>
      </c>
      <c r="V19" s="94"/>
      <c r="X19" s="94" t="s">
        <v>42</v>
      </c>
      <c r="Z19" s="94" t="s">
        <v>80</v>
      </c>
      <c r="AA19" s="94" t="s">
        <v>99</v>
      </c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</row>
    <row r="20" spans="1:60" ht="15.5" x14ac:dyDescent="0.35">
      <c r="A20" s="3"/>
      <c r="B20" s="15" t="str">
        <f t="shared" si="0"/>
        <v xml:space="preserve"> </v>
      </c>
      <c r="C20" s="102"/>
      <c r="D20" s="102"/>
      <c r="E20" s="102"/>
      <c r="F20" s="24"/>
      <c r="G20" s="24"/>
      <c r="H20" s="24"/>
      <c r="I20" s="16">
        <f t="shared" si="1"/>
        <v>0</v>
      </c>
      <c r="J20" s="17">
        <f t="shared" si="2"/>
        <v>0</v>
      </c>
      <c r="K20" s="18"/>
      <c r="L20" s="23"/>
      <c r="M20" s="6"/>
      <c r="N20" s="83"/>
      <c r="O20" s="83"/>
      <c r="P20" s="97"/>
      <c r="Q20" s="97"/>
      <c r="R20" s="94" t="s">
        <v>70</v>
      </c>
      <c r="V20" s="94"/>
      <c r="X20" s="94" t="s">
        <v>54</v>
      </c>
      <c r="Z20" s="94" t="s">
        <v>88</v>
      </c>
      <c r="AA20" s="94" t="s">
        <v>100</v>
      </c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</row>
    <row r="21" spans="1:60" ht="15.5" x14ac:dyDescent="0.35">
      <c r="A21" s="3"/>
      <c r="B21" s="15" t="str">
        <f>IF($P$1=TRUE,P21,IF($Q$1=TRUE,Q21,IF($R$1=TRUE,R21,IF($S$1=TRUE,S21,IF($T$1=TRUE,T21,IF($U$1=TRUE,U21,IF($V$1=TRUE,V21,IF($W$1=TRUE,W21,IF($X$1=TRUE,X21,IF($Y$1=TRUE,Y21,IF($Z$1=TRUE,Z21,IF($AA$1=TRUE,AA21," "))))))))))))</f>
        <v xml:space="preserve"> </v>
      </c>
      <c r="C21" s="72"/>
      <c r="D21" s="72"/>
      <c r="E21" s="72"/>
      <c r="F21" s="24"/>
      <c r="G21" s="24"/>
      <c r="H21" s="24"/>
      <c r="I21" s="16">
        <f t="shared" si="1"/>
        <v>0</v>
      </c>
      <c r="J21" s="17">
        <f t="shared" si="2"/>
        <v>0</v>
      </c>
      <c r="K21" s="18"/>
      <c r="L21" s="23"/>
      <c r="M21" s="6"/>
      <c r="N21" s="83"/>
      <c r="O21" s="83"/>
      <c r="P21" s="97"/>
      <c r="Q21" s="97"/>
      <c r="R21" s="94" t="s">
        <v>81</v>
      </c>
      <c r="X21" s="94" t="s">
        <v>80</v>
      </c>
      <c r="Z21" s="94" t="s">
        <v>68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ht="15.5" x14ac:dyDescent="0.35">
      <c r="A22" s="3"/>
      <c r="B22" s="15" t="str">
        <f t="shared" si="0"/>
        <v xml:space="preserve"> </v>
      </c>
      <c r="C22" s="72"/>
      <c r="D22" s="72"/>
      <c r="E22" s="72"/>
      <c r="F22" s="24"/>
      <c r="G22" s="24"/>
      <c r="H22" s="24"/>
      <c r="I22" s="16">
        <f t="shared" si="1"/>
        <v>0</v>
      </c>
      <c r="J22" s="17">
        <f t="shared" si="2"/>
        <v>0</v>
      </c>
      <c r="K22" s="18"/>
      <c r="L22" s="23"/>
      <c r="M22" s="6"/>
      <c r="N22" s="83"/>
      <c r="O22" s="83"/>
      <c r="P22" s="97"/>
      <c r="Q22" s="97"/>
      <c r="R22" s="94" t="s">
        <v>82</v>
      </c>
      <c r="X22" s="94" t="s">
        <v>88</v>
      </c>
      <c r="Z22" s="94" t="s">
        <v>69</v>
      </c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</row>
    <row r="23" spans="1:60" ht="15.5" x14ac:dyDescent="0.35">
      <c r="A23" s="3"/>
      <c r="B23" s="15" t="str">
        <f>IF($P$1=TRUE,P23,IF($Q$1=TRUE,Q23,IF($R$1=TRUE,R23,IF($S$1=TRUE,S23,IF($T$1=TRUE,T23,IF($U$1=TRUE,U23,IF($V$1=TRUE,V23,IF($W$1=TRUE,W23,IF($X$1=TRUE,X23,IF($Y$1=TRUE,Y23,IF($Z$1=TRUE,Z23,IF($AA$1=TRUE,AA23," "))))))))))))</f>
        <v xml:space="preserve"> </v>
      </c>
      <c r="C23" s="72"/>
      <c r="D23" s="72"/>
      <c r="E23" s="72"/>
      <c r="F23" s="24"/>
      <c r="G23" s="24"/>
      <c r="H23" s="24"/>
      <c r="I23" s="16">
        <f t="shared" si="1"/>
        <v>0</v>
      </c>
      <c r="J23" s="17">
        <f t="shared" si="2"/>
        <v>0</v>
      </c>
      <c r="K23" s="18"/>
      <c r="L23" s="23"/>
      <c r="M23" s="6"/>
      <c r="N23" s="83"/>
      <c r="O23" s="83"/>
      <c r="P23" s="97"/>
      <c r="Q23" s="97"/>
      <c r="R23" s="98"/>
      <c r="X23" s="94" t="s">
        <v>89</v>
      </c>
      <c r="Z23" s="94" t="s">
        <v>70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</row>
    <row r="24" spans="1:60" ht="15.5" x14ac:dyDescent="0.35">
      <c r="A24" s="3"/>
      <c r="B24" s="15" t="str">
        <f t="shared" si="0"/>
        <v xml:space="preserve"> </v>
      </c>
      <c r="C24" s="72"/>
      <c r="D24" s="72"/>
      <c r="E24" s="72"/>
      <c r="F24" s="24"/>
      <c r="G24" s="24"/>
      <c r="H24" s="24"/>
      <c r="I24" s="16">
        <f t="shared" si="1"/>
        <v>0</v>
      </c>
      <c r="J24" s="17">
        <f t="shared" si="2"/>
        <v>0</v>
      </c>
      <c r="K24" s="18"/>
      <c r="L24" s="23"/>
      <c r="M24" s="6"/>
      <c r="N24" s="83"/>
      <c r="O24" s="83"/>
      <c r="P24" s="97"/>
      <c r="Q24" s="97"/>
      <c r="R24" s="98"/>
      <c r="Z24" s="94" t="s">
        <v>81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ht="15.5" x14ac:dyDescent="0.35">
      <c r="A25" s="3"/>
      <c r="B25" s="15" t="str">
        <f t="shared" si="0"/>
        <v xml:space="preserve"> </v>
      </c>
      <c r="C25" s="72"/>
      <c r="D25" s="72"/>
      <c r="E25" s="72"/>
      <c r="F25" s="24"/>
      <c r="G25" s="24"/>
      <c r="H25" s="24"/>
      <c r="I25" s="16">
        <f t="shared" si="1"/>
        <v>0</v>
      </c>
      <c r="J25" s="17">
        <f t="shared" si="2"/>
        <v>0</v>
      </c>
      <c r="K25" s="18"/>
      <c r="L25" s="23"/>
      <c r="M25" s="6"/>
      <c r="N25" s="83"/>
      <c r="O25" s="83"/>
      <c r="P25" s="97"/>
      <c r="Q25" s="97"/>
      <c r="R25" s="98"/>
      <c r="Z25" s="94" t="s">
        <v>82</v>
      </c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5" x14ac:dyDescent="0.35">
      <c r="A26" s="3"/>
      <c r="B26" s="15" t="str">
        <f t="shared" si="0"/>
        <v xml:space="preserve"> </v>
      </c>
      <c r="C26" s="72"/>
      <c r="D26" s="72"/>
      <c r="E26" s="72"/>
      <c r="F26" s="24"/>
      <c r="G26" s="24"/>
      <c r="H26" s="24"/>
      <c r="I26" s="16">
        <f t="shared" si="1"/>
        <v>0</v>
      </c>
      <c r="J26" s="17">
        <f t="shared" si="2"/>
        <v>0</v>
      </c>
      <c r="K26" s="18"/>
      <c r="L26" s="23"/>
      <c r="M26" s="6"/>
      <c r="N26" s="83"/>
      <c r="O26" s="83"/>
      <c r="P26" s="97"/>
      <c r="Q26" s="97"/>
      <c r="R26" s="98"/>
      <c r="Z26" s="94" t="s">
        <v>90</v>
      </c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15.5" x14ac:dyDescent="0.35">
      <c r="A27" s="3"/>
      <c r="B27" s="15" t="str">
        <f t="shared" si="0"/>
        <v xml:space="preserve"> </v>
      </c>
      <c r="C27" s="72"/>
      <c r="D27" s="72"/>
      <c r="E27" s="72"/>
      <c r="F27" s="24"/>
      <c r="G27" s="24"/>
      <c r="H27" s="24"/>
      <c r="I27" s="16">
        <f t="shared" si="1"/>
        <v>0</v>
      </c>
      <c r="J27" s="17">
        <f t="shared" si="2"/>
        <v>0</v>
      </c>
      <c r="K27" s="18"/>
      <c r="L27" s="23"/>
      <c r="M27" s="6"/>
      <c r="N27" s="83"/>
      <c r="O27" s="83"/>
      <c r="R27" s="99"/>
      <c r="Z27" s="94" t="s">
        <v>92</v>
      </c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5" x14ac:dyDescent="0.35">
      <c r="A28" s="3"/>
      <c r="B28" s="15" t="str">
        <f t="shared" si="0"/>
        <v xml:space="preserve"> </v>
      </c>
      <c r="C28" s="72"/>
      <c r="D28" s="72"/>
      <c r="E28" s="72"/>
      <c r="F28" s="24"/>
      <c r="G28" s="24"/>
      <c r="H28" s="24"/>
      <c r="I28" s="16">
        <f t="shared" si="1"/>
        <v>0</v>
      </c>
      <c r="J28" s="17">
        <f t="shared" si="2"/>
        <v>0</v>
      </c>
      <c r="K28" s="18"/>
      <c r="L28" s="23"/>
      <c r="M28" s="6"/>
      <c r="N28" s="83"/>
      <c r="O28" s="83"/>
      <c r="R28" s="99"/>
      <c r="Z28" s="94" t="s">
        <v>93</v>
      </c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5" x14ac:dyDescent="0.35">
      <c r="A29" s="3"/>
      <c r="B29" s="15" t="str">
        <f t="shared" si="0"/>
        <v xml:space="preserve"> </v>
      </c>
      <c r="C29" s="72"/>
      <c r="D29" s="72"/>
      <c r="E29" s="72"/>
      <c r="F29" s="24"/>
      <c r="G29" s="24"/>
      <c r="H29" s="24"/>
      <c r="I29" s="16">
        <f t="shared" si="1"/>
        <v>0</v>
      </c>
      <c r="J29" s="17">
        <f t="shared" si="2"/>
        <v>0</v>
      </c>
      <c r="K29" s="18"/>
      <c r="L29" s="23"/>
      <c r="M29" s="6"/>
      <c r="N29" s="83"/>
      <c r="O29" s="83"/>
      <c r="R29" s="99"/>
      <c r="Z29" s="94" t="s">
        <v>94</v>
      </c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6.5" x14ac:dyDescent="0.35">
      <c r="A30" s="3"/>
      <c r="B30" s="15" t="str">
        <f t="shared" si="0"/>
        <v xml:space="preserve"> </v>
      </c>
      <c r="C30" s="72"/>
      <c r="D30" s="72"/>
      <c r="E30" s="72"/>
      <c r="F30" s="24"/>
      <c r="G30" s="24"/>
      <c r="H30" s="24"/>
      <c r="I30" s="16">
        <f t="shared" si="1"/>
        <v>0</v>
      </c>
      <c r="J30" s="17">
        <f t="shared" si="2"/>
        <v>0</v>
      </c>
      <c r="K30" s="18"/>
      <c r="L30" s="23"/>
      <c r="M30" s="25"/>
      <c r="N30" s="83"/>
      <c r="O30" s="83"/>
      <c r="R30" s="99"/>
      <c r="Z30" s="94" t="s">
        <v>95</v>
      </c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5" x14ac:dyDescent="0.35">
      <c r="A31" s="3"/>
      <c r="B31" s="15" t="str">
        <f t="shared" si="0"/>
        <v xml:space="preserve"> </v>
      </c>
      <c r="C31" s="72"/>
      <c r="D31" s="72"/>
      <c r="E31" s="72"/>
      <c r="F31" s="24"/>
      <c r="G31" s="24"/>
      <c r="H31" s="24"/>
      <c r="I31" s="16">
        <f t="shared" si="1"/>
        <v>0</v>
      </c>
      <c r="J31" s="17">
        <f t="shared" si="2"/>
        <v>0</v>
      </c>
      <c r="K31" s="18"/>
      <c r="L31" s="23"/>
      <c r="M31" s="6"/>
      <c r="N31" s="83"/>
      <c r="O31" s="83"/>
      <c r="R31" s="99"/>
      <c r="Z31" s="94" t="s">
        <v>96</v>
      </c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5" x14ac:dyDescent="0.35">
      <c r="A32" s="3"/>
      <c r="B32" s="15" t="str">
        <f t="shared" si="0"/>
        <v xml:space="preserve"> </v>
      </c>
      <c r="C32" s="72"/>
      <c r="D32" s="72"/>
      <c r="E32" s="72"/>
      <c r="F32" s="24"/>
      <c r="G32" s="24"/>
      <c r="H32" s="24"/>
      <c r="I32" s="16">
        <f t="shared" si="1"/>
        <v>0</v>
      </c>
      <c r="J32" s="17">
        <f t="shared" si="2"/>
        <v>0</v>
      </c>
      <c r="K32" s="18"/>
      <c r="L32" s="23"/>
      <c r="M32" s="5"/>
      <c r="N32" s="83"/>
      <c r="O32" s="83"/>
      <c r="R32" s="99"/>
      <c r="Z32" s="94" t="s">
        <v>97</v>
      </c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5" x14ac:dyDescent="0.35">
      <c r="A33" s="3"/>
      <c r="B33" s="15" t="str">
        <f t="shared" si="0"/>
        <v xml:space="preserve"> </v>
      </c>
      <c r="C33" s="72"/>
      <c r="D33" s="72"/>
      <c r="E33" s="72"/>
      <c r="F33" s="24"/>
      <c r="G33" s="24"/>
      <c r="H33" s="24"/>
      <c r="I33" s="16">
        <f t="shared" si="1"/>
        <v>0</v>
      </c>
      <c r="J33" s="17">
        <f t="shared" si="2"/>
        <v>0</v>
      </c>
      <c r="K33" s="18"/>
      <c r="L33" s="23"/>
      <c r="M33" s="5"/>
      <c r="N33" s="83"/>
      <c r="O33" s="83"/>
      <c r="R33" s="99"/>
      <c r="Z33" s="94" t="s">
        <v>98</v>
      </c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5" x14ac:dyDescent="0.35">
      <c r="A34" s="3"/>
      <c r="B34" s="15" t="str">
        <f t="shared" si="0"/>
        <v xml:space="preserve"> </v>
      </c>
      <c r="C34" s="72"/>
      <c r="D34" s="72"/>
      <c r="E34" s="72"/>
      <c r="F34" s="24"/>
      <c r="G34" s="24"/>
      <c r="H34" s="24"/>
      <c r="I34" s="16">
        <f t="shared" si="1"/>
        <v>0</v>
      </c>
      <c r="J34" s="17">
        <f t="shared" si="2"/>
        <v>0</v>
      </c>
      <c r="K34" s="18"/>
      <c r="L34" s="23"/>
      <c r="M34" s="27"/>
      <c r="N34" s="86"/>
      <c r="O34" s="83"/>
      <c r="R34" s="99"/>
      <c r="Z34" s="94" t="s">
        <v>99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5" x14ac:dyDescent="0.35">
      <c r="A35" s="3"/>
      <c r="B35" s="15" t="str">
        <f t="shared" si="0"/>
        <v xml:space="preserve"> </v>
      </c>
      <c r="C35" s="72"/>
      <c r="D35" s="72"/>
      <c r="E35" s="72"/>
      <c r="F35" s="24"/>
      <c r="G35" s="24"/>
      <c r="H35" s="24"/>
      <c r="I35" s="16">
        <f t="shared" si="1"/>
        <v>0</v>
      </c>
      <c r="J35" s="17">
        <f t="shared" si="2"/>
        <v>0</v>
      </c>
      <c r="K35" s="18"/>
      <c r="L35" s="23"/>
      <c r="M35" s="27"/>
      <c r="N35" s="86"/>
      <c r="O35" s="83"/>
      <c r="R35" s="99"/>
      <c r="Z35" s="94" t="s">
        <v>100</v>
      </c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5" x14ac:dyDescent="0.35">
      <c r="A36" s="3"/>
      <c r="B36" s="15" t="str">
        <f t="shared" si="0"/>
        <v xml:space="preserve"> </v>
      </c>
      <c r="C36" s="72"/>
      <c r="D36" s="72"/>
      <c r="E36" s="72"/>
      <c r="F36" s="24"/>
      <c r="G36" s="24"/>
      <c r="H36" s="24"/>
      <c r="I36" s="16">
        <f t="shared" si="1"/>
        <v>0</v>
      </c>
      <c r="J36" s="17">
        <f t="shared" si="2"/>
        <v>0</v>
      </c>
      <c r="K36" s="18"/>
      <c r="L36" s="23"/>
      <c r="M36" s="27"/>
      <c r="N36" s="86"/>
      <c r="O36" s="83"/>
      <c r="R36" s="99"/>
      <c r="Z36" s="94" t="s">
        <v>101</v>
      </c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5" x14ac:dyDescent="0.35">
      <c r="A37" s="3"/>
      <c r="B37" s="15" t="str">
        <f t="shared" si="0"/>
        <v xml:space="preserve"> </v>
      </c>
      <c r="C37" s="72"/>
      <c r="D37" s="72"/>
      <c r="E37" s="72"/>
      <c r="F37" s="24"/>
      <c r="G37" s="24"/>
      <c r="H37" s="24"/>
      <c r="I37" s="16">
        <f t="shared" si="1"/>
        <v>0</v>
      </c>
      <c r="J37" s="17">
        <f t="shared" si="2"/>
        <v>0</v>
      </c>
      <c r="K37" s="18"/>
      <c r="L37" s="23"/>
      <c r="M37" s="27"/>
      <c r="N37" s="86"/>
      <c r="O37" s="83"/>
      <c r="P37" s="99"/>
      <c r="R37" s="99"/>
      <c r="Z37" s="94" t="s">
        <v>102</v>
      </c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5" x14ac:dyDescent="0.35">
      <c r="A38" s="3"/>
      <c r="B38" s="15" t="str">
        <f t="shared" si="0"/>
        <v xml:space="preserve"> </v>
      </c>
      <c r="C38" s="72"/>
      <c r="D38" s="72"/>
      <c r="E38" s="72"/>
      <c r="F38" s="24"/>
      <c r="G38" s="24"/>
      <c r="H38" s="24"/>
      <c r="I38" s="16">
        <f t="shared" si="1"/>
        <v>0</v>
      </c>
      <c r="J38" s="17">
        <f t="shared" si="2"/>
        <v>0</v>
      </c>
      <c r="K38" s="18"/>
      <c r="L38" s="23"/>
      <c r="M38" s="28"/>
      <c r="N38" s="87"/>
      <c r="O38" s="87"/>
      <c r="P38" s="100"/>
      <c r="Q38" s="100"/>
      <c r="R38" s="100"/>
      <c r="S38" s="100"/>
      <c r="T38" s="100"/>
      <c r="U38" s="100"/>
      <c r="V38" s="100"/>
      <c r="W38" s="100"/>
      <c r="X38" s="100"/>
      <c r="Z38" s="94" t="s">
        <v>103</v>
      </c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s="29" customFormat="1" x14ac:dyDescent="0.35">
      <c r="B39" s="12" t="s">
        <v>7</v>
      </c>
      <c r="C39" s="14">
        <f t="shared" ref="C39:H39" si="3">SUM(C3:C38)</f>
        <v>0</v>
      </c>
      <c r="D39" s="14">
        <f t="shared" si="3"/>
        <v>0</v>
      </c>
      <c r="E39" s="14">
        <f t="shared" si="3"/>
        <v>0</v>
      </c>
      <c r="F39" s="14">
        <f t="shared" si="3"/>
        <v>0</v>
      </c>
      <c r="G39" s="14">
        <f t="shared" si="3"/>
        <v>0</v>
      </c>
      <c r="H39" s="14">
        <f t="shared" si="3"/>
        <v>0</v>
      </c>
      <c r="I39" s="30">
        <f>SUM(I3:I38)</f>
        <v>0</v>
      </c>
      <c r="J39" s="12"/>
      <c r="K39" s="31"/>
      <c r="L39" s="14"/>
      <c r="M39" s="14"/>
      <c r="N39" s="83"/>
      <c r="O39" s="88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</row>
    <row r="40" spans="1:60" s="29" customFormat="1" x14ac:dyDescent="0.35">
      <c r="B40" s="33" t="s">
        <v>10</v>
      </c>
      <c r="C40" s="34">
        <f>SUMSQ(C3:C38)</f>
        <v>0</v>
      </c>
      <c r="D40" s="34">
        <f t="shared" ref="D40:I40" si="4">SUMSQ(D3:D38)</f>
        <v>0</v>
      </c>
      <c r="E40" s="34">
        <f t="shared" si="4"/>
        <v>0</v>
      </c>
      <c r="F40" s="34">
        <f t="shared" si="4"/>
        <v>0</v>
      </c>
      <c r="G40" s="34">
        <f t="shared" si="4"/>
        <v>0</v>
      </c>
      <c r="H40" s="34">
        <f t="shared" si="4"/>
        <v>0</v>
      </c>
      <c r="I40" s="34">
        <f t="shared" si="4"/>
        <v>0</v>
      </c>
      <c r="N40" s="81"/>
      <c r="O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</row>
    <row r="41" spans="1:60" s="29" customFormat="1" x14ac:dyDescent="0.35">
      <c r="B41" s="33"/>
      <c r="C41" s="34"/>
      <c r="D41" s="34"/>
      <c r="E41" s="34"/>
      <c r="F41" s="34"/>
      <c r="G41" s="34"/>
      <c r="H41" s="34"/>
      <c r="I41" s="34"/>
      <c r="N41" s="81"/>
      <c r="O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</row>
    <row r="42" spans="1:60" s="29" customFormat="1" x14ac:dyDescent="0.35">
      <c r="B42" s="33"/>
      <c r="C42" s="34"/>
      <c r="D42" s="34"/>
      <c r="E42" s="34"/>
      <c r="F42" s="34"/>
      <c r="G42" s="34"/>
      <c r="H42" s="34"/>
      <c r="I42" s="34"/>
      <c r="N42" s="81"/>
      <c r="O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</row>
    <row r="43" spans="1:60" s="29" customFormat="1" x14ac:dyDescent="0.35">
      <c r="B43" s="33"/>
      <c r="D43" s="29" t="s">
        <v>43</v>
      </c>
      <c r="E43" s="29" t="s">
        <v>44</v>
      </c>
      <c r="F43" s="29" t="s">
        <v>45</v>
      </c>
      <c r="G43" s="29" t="s">
        <v>47</v>
      </c>
      <c r="H43" s="29" t="s">
        <v>59</v>
      </c>
      <c r="I43" s="29" t="s">
        <v>60</v>
      </c>
      <c r="J43" s="29" t="s">
        <v>61</v>
      </c>
      <c r="N43" s="81"/>
      <c r="O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</row>
    <row r="44" spans="1:60" s="29" customFormat="1" x14ac:dyDescent="0.35">
      <c r="B44" s="33"/>
      <c r="C44" s="29" t="s">
        <v>30</v>
      </c>
      <c r="D44" s="29" t="str">
        <f>CONCATENATE($C$44,D43)</f>
        <v>A1B1</v>
      </c>
      <c r="E44" s="29" t="str">
        <f t="shared" ref="E44:J44" si="5">CONCATENATE($C$44,E43)</f>
        <v>A1B2</v>
      </c>
      <c r="F44" s="29" t="str">
        <f t="shared" si="5"/>
        <v>A1B3</v>
      </c>
      <c r="G44" s="29" t="str">
        <f t="shared" si="5"/>
        <v>A1B4</v>
      </c>
      <c r="H44" s="29" t="str">
        <f t="shared" si="5"/>
        <v>A1B5</v>
      </c>
      <c r="I44" s="29" t="str">
        <f t="shared" si="5"/>
        <v>A1B6</v>
      </c>
      <c r="J44" s="29" t="str">
        <f t="shared" si="5"/>
        <v>A1B7</v>
      </c>
      <c r="N44" s="81"/>
      <c r="O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</row>
    <row r="45" spans="1:60" s="29" customFormat="1" x14ac:dyDescent="0.35">
      <c r="B45" s="33"/>
      <c r="C45" s="29" t="s">
        <v>31</v>
      </c>
      <c r="D45" s="29" t="str">
        <f>CONCATENATE($C$45,D43)</f>
        <v>A2B1</v>
      </c>
      <c r="E45" s="29" t="str">
        <f t="shared" ref="E45:J45" si="6">CONCATENATE($C$45,E43)</f>
        <v>A2B2</v>
      </c>
      <c r="F45" s="29" t="str">
        <f t="shared" si="6"/>
        <v>A2B3</v>
      </c>
      <c r="G45" s="29" t="str">
        <f t="shared" si="6"/>
        <v>A2B4</v>
      </c>
      <c r="H45" s="29" t="str">
        <f t="shared" si="6"/>
        <v>A2B5</v>
      </c>
      <c r="I45" s="29" t="str">
        <f t="shared" si="6"/>
        <v>A2B6</v>
      </c>
      <c r="J45" s="29" t="str">
        <f t="shared" si="6"/>
        <v>A2B7</v>
      </c>
      <c r="N45" s="81"/>
      <c r="O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</row>
    <row r="46" spans="1:60" s="29" customFormat="1" x14ac:dyDescent="0.35">
      <c r="B46" s="33"/>
      <c r="C46" s="29" t="s">
        <v>32</v>
      </c>
      <c r="D46" s="29" t="str">
        <f>CONCATENATE($C$46,D43)</f>
        <v>A3B1</v>
      </c>
      <c r="E46" s="29" t="str">
        <f t="shared" ref="E46:J46" si="7">CONCATENATE($C$46,E43)</f>
        <v>A3B2</v>
      </c>
      <c r="F46" s="29" t="str">
        <f t="shared" si="7"/>
        <v>A3B3</v>
      </c>
      <c r="G46" s="29" t="str">
        <f t="shared" si="7"/>
        <v>A3B4</v>
      </c>
      <c r="H46" s="29" t="str">
        <f t="shared" si="7"/>
        <v>A3B5</v>
      </c>
      <c r="I46" s="29" t="str">
        <f t="shared" si="7"/>
        <v>A3B6</v>
      </c>
      <c r="J46" s="29" t="str">
        <f t="shared" si="7"/>
        <v>A3B7</v>
      </c>
      <c r="N46" s="81"/>
      <c r="O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</row>
    <row r="47" spans="1:60" s="29" customFormat="1" x14ac:dyDescent="0.35">
      <c r="B47" s="33"/>
      <c r="C47" s="29" t="s">
        <v>62</v>
      </c>
      <c r="D47" s="29" t="str">
        <f>CONCATENATE($C$47,D43)</f>
        <v>A4B1</v>
      </c>
      <c r="E47" s="29" t="str">
        <f t="shared" ref="E47:J47" si="8">CONCATENATE($C$47,E43)</f>
        <v>A4B2</v>
      </c>
      <c r="F47" s="29" t="str">
        <f t="shared" si="8"/>
        <v>A4B3</v>
      </c>
      <c r="G47" s="29" t="str">
        <f t="shared" si="8"/>
        <v>A4B4</v>
      </c>
      <c r="H47" s="29" t="str">
        <f t="shared" si="8"/>
        <v>A4B5</v>
      </c>
      <c r="I47" s="29" t="str">
        <f t="shared" si="8"/>
        <v>A4B6</v>
      </c>
      <c r="J47" s="29" t="str">
        <f t="shared" si="8"/>
        <v>A4B7</v>
      </c>
      <c r="N47" s="81"/>
      <c r="O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</row>
    <row r="48" spans="1:60" s="29" customFormat="1" x14ac:dyDescent="0.35">
      <c r="A48" s="35"/>
      <c r="B48" s="35"/>
      <c r="C48" s="29" t="s">
        <v>63</v>
      </c>
      <c r="D48" s="29" t="str">
        <f>CONCATENATE($C$48,D43)</f>
        <v>A5B1</v>
      </c>
      <c r="E48" s="29" t="str">
        <f t="shared" ref="E48:J48" si="9">CONCATENATE($C$48,E43)</f>
        <v>A5B2</v>
      </c>
      <c r="F48" s="29" t="str">
        <f t="shared" si="9"/>
        <v>A5B3</v>
      </c>
      <c r="G48" s="29" t="str">
        <f t="shared" si="9"/>
        <v>A5B4</v>
      </c>
      <c r="H48" s="29" t="str">
        <f t="shared" si="9"/>
        <v>A5B5</v>
      </c>
      <c r="I48" s="29" t="str">
        <f t="shared" si="9"/>
        <v>A5B6</v>
      </c>
      <c r="J48" s="29" t="str">
        <f t="shared" si="9"/>
        <v>A5B7</v>
      </c>
      <c r="N48" s="81"/>
      <c r="O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</row>
    <row r="49" spans="1:60" s="29" customFormat="1" x14ac:dyDescent="0.35">
      <c r="A49" s="35"/>
      <c r="B49" s="35"/>
      <c r="C49" s="29" t="s">
        <v>64</v>
      </c>
      <c r="D49" s="29" t="str">
        <f>CONCATENATE($C$49,D43)</f>
        <v>A6B1</v>
      </c>
      <c r="E49" s="29" t="str">
        <f t="shared" ref="E49:J49" si="10">CONCATENATE($C$49,E43)</f>
        <v>A6B2</v>
      </c>
      <c r="F49" s="29" t="str">
        <f t="shared" si="10"/>
        <v>A6B3</v>
      </c>
      <c r="G49" s="29" t="str">
        <f t="shared" si="10"/>
        <v>A6B4</v>
      </c>
      <c r="H49" s="29" t="str">
        <f t="shared" si="10"/>
        <v>A6B5</v>
      </c>
      <c r="I49" s="29" t="str">
        <f t="shared" si="10"/>
        <v>A6B6</v>
      </c>
      <c r="J49" s="29" t="str">
        <f t="shared" si="10"/>
        <v>A6B7</v>
      </c>
      <c r="N49" s="81"/>
      <c r="O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</row>
    <row r="50" spans="1:60" s="29" customFormat="1" x14ac:dyDescent="0.35">
      <c r="A50" s="35"/>
      <c r="B50" s="35"/>
      <c r="C50" s="29" t="s">
        <v>66</v>
      </c>
      <c r="D50" s="29" t="str">
        <f>CONCATENATE($C$50,D43)</f>
        <v>A7B1</v>
      </c>
      <c r="E50" s="29" t="str">
        <f t="shared" ref="E50:J50" si="11">CONCATENATE($C$50,E43)</f>
        <v>A7B2</v>
      </c>
      <c r="F50" s="29" t="str">
        <f t="shared" si="11"/>
        <v>A7B3</v>
      </c>
      <c r="G50" s="29" t="str">
        <f t="shared" si="11"/>
        <v>A7B4</v>
      </c>
      <c r="H50" s="29" t="str">
        <f t="shared" si="11"/>
        <v>A7B5</v>
      </c>
      <c r="I50" s="29" t="str">
        <f t="shared" si="11"/>
        <v>A7B6</v>
      </c>
      <c r="J50" s="29" t="str">
        <f t="shared" si="11"/>
        <v>A7B7</v>
      </c>
      <c r="N50" s="81"/>
      <c r="O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</row>
    <row r="51" spans="1:60" s="29" customFormat="1" x14ac:dyDescent="0.35">
      <c r="A51" s="35"/>
      <c r="B51" s="35"/>
      <c r="N51" s="81"/>
      <c r="O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</row>
    <row r="52" spans="1:60" s="29" customFormat="1" x14ac:dyDescent="0.35">
      <c r="A52" s="35"/>
      <c r="B52" s="35"/>
      <c r="D52" s="29" t="s">
        <v>43</v>
      </c>
      <c r="E52" s="29" t="s">
        <v>44</v>
      </c>
      <c r="F52" s="29" t="s">
        <v>45</v>
      </c>
      <c r="G52" s="29" t="s">
        <v>47</v>
      </c>
      <c r="H52" s="29" t="s">
        <v>59</v>
      </c>
      <c r="I52" s="29" t="s">
        <v>60</v>
      </c>
      <c r="J52" s="29" t="s">
        <v>61</v>
      </c>
      <c r="K52" s="29" t="s">
        <v>67</v>
      </c>
      <c r="L52" s="29" t="s">
        <v>65</v>
      </c>
      <c r="N52" s="81"/>
      <c r="O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</row>
    <row r="53" spans="1:60" s="29" customFormat="1" x14ac:dyDescent="0.35">
      <c r="A53" s="35"/>
      <c r="B53" s="35"/>
      <c r="C53" s="29" t="s">
        <v>30</v>
      </c>
      <c r="D53" s="29" t="str">
        <f>IF(ISNA(VLOOKUP(D44,$B$3:$I$38,8,FALSE))=TRUE, " ",VLOOKUP(D44,$B$3:$I$38,8,FALSE))</f>
        <v xml:space="preserve"> </v>
      </c>
      <c r="E53" s="29" t="str">
        <f t="shared" ref="E53:J53" si="12">IF(ISNA(VLOOKUP(E44,$B$3:$I$38,8,FALSE))=TRUE, " ",VLOOKUP(E44,$B$3:$I$38,8,FALSE))</f>
        <v xml:space="preserve"> </v>
      </c>
      <c r="F53" s="29" t="str">
        <f t="shared" si="12"/>
        <v xml:space="preserve"> </v>
      </c>
      <c r="G53" s="29" t="str">
        <f t="shared" si="12"/>
        <v xml:space="preserve"> </v>
      </c>
      <c r="H53" s="29" t="str">
        <f t="shared" si="12"/>
        <v xml:space="preserve"> </v>
      </c>
      <c r="I53" s="29" t="str">
        <f t="shared" si="12"/>
        <v xml:space="preserve"> </v>
      </c>
      <c r="J53" s="29" t="str">
        <f t="shared" si="12"/>
        <v xml:space="preserve"> </v>
      </c>
      <c r="K53" s="29">
        <f>SUM(D53:J53)</f>
        <v>0</v>
      </c>
      <c r="L53" s="29">
        <f>SUMSQ(K53)</f>
        <v>0</v>
      </c>
      <c r="N53" s="81"/>
      <c r="O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</row>
    <row r="54" spans="1:60" s="29" customFormat="1" x14ac:dyDescent="0.35">
      <c r="A54" s="35"/>
      <c r="B54" s="35"/>
      <c r="C54" s="29" t="s">
        <v>31</v>
      </c>
      <c r="D54" s="29" t="str">
        <f>IF(ISNA(VLOOKUP(D45,$B$3:$I$38,8,FALSE))=TRUE, " ",VLOOKUP(D45,$B$3:$I$38,8,FALSE))</f>
        <v xml:space="preserve"> </v>
      </c>
      <c r="E54" s="29" t="str">
        <f t="shared" ref="E54:J54" si="13">IF(ISNA(VLOOKUP(E45,$B$3:$I$38,8,FALSE))=TRUE, " ",VLOOKUP(E45,$B$3:$I$38,8,FALSE))</f>
        <v xml:space="preserve"> </v>
      </c>
      <c r="F54" s="29" t="str">
        <f t="shared" si="13"/>
        <v xml:space="preserve"> </v>
      </c>
      <c r="G54" s="29" t="str">
        <f t="shared" si="13"/>
        <v xml:space="preserve"> </v>
      </c>
      <c r="H54" s="29" t="str">
        <f t="shared" si="13"/>
        <v xml:space="preserve"> </v>
      </c>
      <c r="I54" s="29" t="str">
        <f t="shared" si="13"/>
        <v xml:space="preserve"> </v>
      </c>
      <c r="J54" s="29" t="str">
        <f t="shared" si="13"/>
        <v xml:space="preserve"> </v>
      </c>
      <c r="K54" s="29">
        <f t="shared" ref="K54:K59" si="14">SUM(D54:J54)</f>
        <v>0</v>
      </c>
      <c r="L54" s="29">
        <f t="shared" ref="L54:L59" si="15">SUMSQ(K54)</f>
        <v>0</v>
      </c>
      <c r="N54" s="81"/>
      <c r="O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</row>
    <row r="55" spans="1:60" s="29" customFormat="1" x14ac:dyDescent="0.35">
      <c r="A55" s="35"/>
      <c r="B55" s="35"/>
      <c r="C55" s="29" t="s">
        <v>32</v>
      </c>
      <c r="D55" s="29" t="str">
        <f t="shared" ref="D55:J59" si="16">IF(ISNA(VLOOKUP(D46,$B$3:$I$38,8,FALSE))=TRUE, " ",VLOOKUP(D46,$B$3:$I$38,8,FALSE))</f>
        <v xml:space="preserve"> </v>
      </c>
      <c r="E55" s="29" t="str">
        <f t="shared" si="16"/>
        <v xml:space="preserve"> </v>
      </c>
      <c r="F55" s="29" t="str">
        <f t="shared" si="16"/>
        <v xml:space="preserve"> </v>
      </c>
      <c r="G55" s="29" t="str">
        <f t="shared" si="16"/>
        <v xml:space="preserve"> </v>
      </c>
      <c r="H55" s="29" t="str">
        <f t="shared" si="16"/>
        <v xml:space="preserve"> </v>
      </c>
      <c r="I55" s="29" t="str">
        <f>IF(ISNA(VLOOKUP(I46,$B$3:$I$38,8,FALSE))=TRUE, " ",VLOOKUP(I46,$B$3:$I$38,8,FALSE))</f>
        <v xml:space="preserve"> </v>
      </c>
      <c r="J55" s="29" t="str">
        <f t="shared" si="16"/>
        <v xml:space="preserve"> </v>
      </c>
      <c r="K55" s="29">
        <f t="shared" si="14"/>
        <v>0</v>
      </c>
      <c r="L55" s="29">
        <f t="shared" si="15"/>
        <v>0</v>
      </c>
      <c r="N55" s="81"/>
      <c r="O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</row>
    <row r="56" spans="1:60" s="29" customFormat="1" x14ac:dyDescent="0.35">
      <c r="A56" s="35"/>
      <c r="B56" s="35"/>
      <c r="C56" s="29" t="s">
        <v>62</v>
      </c>
      <c r="D56" s="29" t="str">
        <f t="shared" si="16"/>
        <v xml:space="preserve"> </v>
      </c>
      <c r="E56" s="29" t="str">
        <f t="shared" si="16"/>
        <v xml:space="preserve"> </v>
      </c>
      <c r="F56" s="29" t="str">
        <f t="shared" si="16"/>
        <v xml:space="preserve"> </v>
      </c>
      <c r="G56" s="29" t="str">
        <f t="shared" si="16"/>
        <v xml:space="preserve"> </v>
      </c>
      <c r="H56" s="29" t="str">
        <f t="shared" si="16"/>
        <v xml:space="preserve"> </v>
      </c>
      <c r="I56" s="29" t="str">
        <f t="shared" si="16"/>
        <v xml:space="preserve"> </v>
      </c>
      <c r="J56" s="29" t="str">
        <f t="shared" si="16"/>
        <v xml:space="preserve"> </v>
      </c>
      <c r="K56" s="29">
        <f t="shared" si="14"/>
        <v>0</v>
      </c>
      <c r="L56" s="29">
        <f t="shared" si="15"/>
        <v>0</v>
      </c>
      <c r="N56" s="81"/>
      <c r="O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</row>
    <row r="57" spans="1:60" s="29" customFormat="1" x14ac:dyDescent="0.35">
      <c r="A57" s="35"/>
      <c r="B57" s="35"/>
      <c r="C57" s="29" t="s">
        <v>63</v>
      </c>
      <c r="D57" s="29" t="str">
        <f t="shared" si="16"/>
        <v xml:space="preserve"> </v>
      </c>
      <c r="E57" s="29" t="str">
        <f t="shared" si="16"/>
        <v xml:space="preserve"> </v>
      </c>
      <c r="F57" s="29" t="str">
        <f t="shared" si="16"/>
        <v xml:space="preserve"> </v>
      </c>
      <c r="G57" s="29" t="str">
        <f t="shared" si="16"/>
        <v xml:space="preserve"> </v>
      </c>
      <c r="H57" s="29" t="str">
        <f t="shared" si="16"/>
        <v xml:space="preserve"> </v>
      </c>
      <c r="I57" s="29" t="str">
        <f t="shared" si="16"/>
        <v xml:space="preserve"> </v>
      </c>
      <c r="J57" s="29" t="str">
        <f t="shared" si="16"/>
        <v xml:space="preserve"> </v>
      </c>
      <c r="K57" s="29">
        <f t="shared" si="14"/>
        <v>0</v>
      </c>
      <c r="L57" s="29">
        <f t="shared" si="15"/>
        <v>0</v>
      </c>
      <c r="N57" s="81"/>
      <c r="O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</row>
    <row r="58" spans="1:60" s="29" customFormat="1" x14ac:dyDescent="0.35">
      <c r="A58" s="35"/>
      <c r="B58" s="35"/>
      <c r="C58" s="29" t="s">
        <v>64</v>
      </c>
      <c r="D58" s="29" t="str">
        <f t="shared" si="16"/>
        <v xml:space="preserve"> </v>
      </c>
      <c r="E58" s="29" t="str">
        <f t="shared" si="16"/>
        <v xml:space="preserve"> </v>
      </c>
      <c r="F58" s="29" t="str">
        <f t="shared" si="16"/>
        <v xml:space="preserve"> </v>
      </c>
      <c r="G58" s="29" t="str">
        <f t="shared" si="16"/>
        <v xml:space="preserve"> </v>
      </c>
      <c r="H58" s="29" t="str">
        <f t="shared" si="16"/>
        <v xml:space="preserve"> </v>
      </c>
      <c r="I58" s="29" t="str">
        <f t="shared" si="16"/>
        <v xml:space="preserve"> </v>
      </c>
      <c r="J58" s="29" t="str">
        <f t="shared" si="16"/>
        <v xml:space="preserve"> </v>
      </c>
      <c r="K58" s="29">
        <f t="shared" si="14"/>
        <v>0</v>
      </c>
      <c r="L58" s="29">
        <f t="shared" si="15"/>
        <v>0</v>
      </c>
      <c r="N58" s="81"/>
      <c r="O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</row>
    <row r="59" spans="1:60" s="29" customFormat="1" x14ac:dyDescent="0.35">
      <c r="A59" s="35"/>
      <c r="B59" s="35"/>
      <c r="C59" s="29" t="s">
        <v>66</v>
      </c>
      <c r="D59" s="29" t="str">
        <f t="shared" si="16"/>
        <v xml:space="preserve"> </v>
      </c>
      <c r="E59" s="29" t="str">
        <f t="shared" si="16"/>
        <v xml:space="preserve"> </v>
      </c>
      <c r="F59" s="29" t="str">
        <f t="shared" si="16"/>
        <v xml:space="preserve"> </v>
      </c>
      <c r="G59" s="29" t="str">
        <f t="shared" si="16"/>
        <v xml:space="preserve"> </v>
      </c>
      <c r="H59" s="29" t="str">
        <f t="shared" si="16"/>
        <v xml:space="preserve"> </v>
      </c>
      <c r="I59" s="29" t="str">
        <f t="shared" si="16"/>
        <v xml:space="preserve"> </v>
      </c>
      <c r="J59" s="29" t="str">
        <f t="shared" si="16"/>
        <v xml:space="preserve"> </v>
      </c>
      <c r="K59" s="29">
        <f t="shared" si="14"/>
        <v>0</v>
      </c>
      <c r="L59" s="29">
        <f t="shared" si="15"/>
        <v>0</v>
      </c>
      <c r="N59" s="81"/>
      <c r="O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</row>
    <row r="60" spans="1:60" s="29" customFormat="1" x14ac:dyDescent="0.35">
      <c r="A60" s="35"/>
      <c r="B60" s="35"/>
      <c r="C60" s="29" t="s">
        <v>67</v>
      </c>
      <c r="D60" s="29">
        <f>SUM(D53:D59)</f>
        <v>0</v>
      </c>
      <c r="E60" s="29">
        <f t="shared" ref="E60:J60" si="17">SUM(E53:E59)</f>
        <v>0</v>
      </c>
      <c r="F60" s="29">
        <f t="shared" si="17"/>
        <v>0</v>
      </c>
      <c r="G60" s="29">
        <f t="shared" si="17"/>
        <v>0</v>
      </c>
      <c r="H60" s="29">
        <f t="shared" si="17"/>
        <v>0</v>
      </c>
      <c r="I60" s="29">
        <f t="shared" si="17"/>
        <v>0</v>
      </c>
      <c r="J60" s="29">
        <f t="shared" si="17"/>
        <v>0</v>
      </c>
      <c r="L60" s="29">
        <f>SUM(L53:L59)</f>
        <v>0</v>
      </c>
      <c r="N60" s="81"/>
      <c r="O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</row>
    <row r="61" spans="1:60" s="29" customFormat="1" x14ac:dyDescent="0.35">
      <c r="A61" s="35"/>
      <c r="B61" s="35" t="s">
        <v>75</v>
      </c>
      <c r="C61" s="29" t="s">
        <v>65</v>
      </c>
      <c r="D61" s="29">
        <f>SUMSQ(D60)</f>
        <v>0</v>
      </c>
      <c r="E61" s="29">
        <f t="shared" ref="E61:J61" si="18">SUMSQ(E60)</f>
        <v>0</v>
      </c>
      <c r="F61" s="29">
        <f t="shared" si="18"/>
        <v>0</v>
      </c>
      <c r="G61" s="29">
        <f t="shared" si="18"/>
        <v>0</v>
      </c>
      <c r="H61" s="29">
        <f t="shared" si="18"/>
        <v>0</v>
      </c>
      <c r="I61" s="29">
        <f t="shared" si="18"/>
        <v>0</v>
      </c>
      <c r="J61" s="29">
        <f t="shared" si="18"/>
        <v>0</v>
      </c>
      <c r="K61" s="29">
        <f>SUM(D61:J61)</f>
        <v>0</v>
      </c>
      <c r="N61" s="81"/>
      <c r="O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</row>
    <row r="62" spans="1:60" s="29" customFormat="1" x14ac:dyDescent="0.35">
      <c r="A62" s="35"/>
      <c r="B62" s="35" t="s">
        <v>76</v>
      </c>
      <c r="C62" s="29" t="s">
        <v>77</v>
      </c>
      <c r="D62" s="29">
        <f>SUMSQ(D53:D59)</f>
        <v>0</v>
      </c>
      <c r="E62" s="29">
        <f t="shared" ref="E62:J62" si="19">SUMSQ(E53:E59)</f>
        <v>0</v>
      </c>
      <c r="F62" s="29">
        <f t="shared" si="19"/>
        <v>0</v>
      </c>
      <c r="G62" s="29">
        <f t="shared" si="19"/>
        <v>0</v>
      </c>
      <c r="H62" s="29">
        <f t="shared" si="19"/>
        <v>0</v>
      </c>
      <c r="I62" s="29">
        <f t="shared" si="19"/>
        <v>0</v>
      </c>
      <c r="J62" s="29">
        <f t="shared" si="19"/>
        <v>0</v>
      </c>
      <c r="K62" s="29">
        <f>SUM(D62:J62)</f>
        <v>0</v>
      </c>
      <c r="N62" s="81"/>
      <c r="O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</row>
    <row r="63" spans="1:60" s="29" customFormat="1" x14ac:dyDescent="0.35">
      <c r="A63" s="35"/>
      <c r="B63" s="35"/>
      <c r="D63" s="29" t="s">
        <v>43</v>
      </c>
      <c r="E63" s="29" t="s">
        <v>44</v>
      </c>
      <c r="F63" s="29" t="s">
        <v>45</v>
      </c>
      <c r="G63" s="29" t="s">
        <v>47</v>
      </c>
      <c r="H63" s="29" t="s">
        <v>59</v>
      </c>
      <c r="I63" s="29" t="s">
        <v>60</v>
      </c>
      <c r="J63" s="29" t="s">
        <v>61</v>
      </c>
      <c r="K63" s="29" t="s">
        <v>20</v>
      </c>
      <c r="N63" s="81"/>
      <c r="O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</row>
    <row r="64" spans="1:60" s="29" customFormat="1" x14ac:dyDescent="0.35">
      <c r="A64" s="35"/>
      <c r="B64" s="35"/>
      <c r="C64" s="29" t="s">
        <v>30</v>
      </c>
      <c r="D64" s="36" t="str">
        <f>IF(ISNA(VLOOKUP(D44,$B$3:$J$38,9,FALSE))=TRUE, " ",VLOOKUP(D44,$B$3:$J$38,9,FALSE))</f>
        <v xml:space="preserve"> </v>
      </c>
      <c r="E64" s="36" t="str">
        <f t="shared" ref="E64:J64" si="20">IF(ISNA(VLOOKUP(E44,$B$3:$J$38,9,FALSE))=TRUE, " ",VLOOKUP(E44,$B$3:$J$38,9,FALSE))</f>
        <v xml:space="preserve"> </v>
      </c>
      <c r="F64" s="36" t="str">
        <f t="shared" si="20"/>
        <v xml:space="preserve"> </v>
      </c>
      <c r="G64" s="36" t="str">
        <f t="shared" si="20"/>
        <v xml:space="preserve"> </v>
      </c>
      <c r="H64" s="36" t="str">
        <f t="shared" si="20"/>
        <v xml:space="preserve"> </v>
      </c>
      <c r="I64" s="36" t="str">
        <f t="shared" si="20"/>
        <v xml:space="preserve"> </v>
      </c>
      <c r="J64" s="36" t="str">
        <f t="shared" si="20"/>
        <v xml:space="preserve"> </v>
      </c>
      <c r="K64" s="36" t="e">
        <f>AVERAGE(D64:J64)</f>
        <v>#DIV/0!</v>
      </c>
      <c r="N64" s="81"/>
      <c r="O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</row>
    <row r="65" spans="1:43" s="29" customFormat="1" x14ac:dyDescent="0.35">
      <c r="A65" s="35"/>
      <c r="B65" s="35"/>
      <c r="C65" s="29" t="s">
        <v>31</v>
      </c>
      <c r="D65" s="36" t="str">
        <f t="shared" ref="D65:J65" si="21">IF(ISNA(VLOOKUP(D45,$B$3:$J$38,9,FALSE))=TRUE, " ",VLOOKUP(D45,$B$3:$J$38,9,FALSE))</f>
        <v xml:space="preserve"> </v>
      </c>
      <c r="E65" s="36" t="str">
        <f t="shared" si="21"/>
        <v xml:space="preserve"> </v>
      </c>
      <c r="F65" s="36" t="str">
        <f t="shared" si="21"/>
        <v xml:space="preserve"> </v>
      </c>
      <c r="G65" s="36" t="str">
        <f t="shared" si="21"/>
        <v xml:space="preserve"> </v>
      </c>
      <c r="H65" s="36" t="str">
        <f t="shared" si="21"/>
        <v xml:space="preserve"> </v>
      </c>
      <c r="I65" s="36" t="str">
        <f t="shared" si="21"/>
        <v xml:space="preserve"> </v>
      </c>
      <c r="J65" s="36" t="str">
        <f t="shared" si="21"/>
        <v xml:space="preserve"> </v>
      </c>
      <c r="K65" s="36" t="e">
        <f t="shared" ref="K65:K70" si="22">AVERAGE(D65:J65)</f>
        <v>#DIV/0!</v>
      </c>
      <c r="N65" s="81"/>
      <c r="O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</row>
    <row r="66" spans="1:43" s="29" customFormat="1" x14ac:dyDescent="0.35">
      <c r="A66" s="35"/>
      <c r="B66" s="35"/>
      <c r="C66" s="29" t="s">
        <v>32</v>
      </c>
      <c r="D66" s="36" t="str">
        <f t="shared" ref="D66:J66" si="23">IF(ISNA(VLOOKUP(D46,$B$3:$J$38,9,FALSE))=TRUE, " ",VLOOKUP(D46,$B$3:$J$38,9,FALSE))</f>
        <v xml:space="preserve"> </v>
      </c>
      <c r="E66" s="36" t="str">
        <f t="shared" si="23"/>
        <v xml:space="preserve"> </v>
      </c>
      <c r="F66" s="36" t="str">
        <f t="shared" si="23"/>
        <v xml:space="preserve"> </v>
      </c>
      <c r="G66" s="36" t="str">
        <f t="shared" si="23"/>
        <v xml:space="preserve"> </v>
      </c>
      <c r="H66" s="36" t="str">
        <f t="shared" si="23"/>
        <v xml:space="preserve"> </v>
      </c>
      <c r="I66" s="36" t="str">
        <f t="shared" si="23"/>
        <v xml:space="preserve"> </v>
      </c>
      <c r="J66" s="36" t="str">
        <f t="shared" si="23"/>
        <v xml:space="preserve"> </v>
      </c>
      <c r="K66" s="36" t="e">
        <f>AVERAGE(D66:J66)</f>
        <v>#DIV/0!</v>
      </c>
      <c r="N66" s="81"/>
      <c r="O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</row>
    <row r="67" spans="1:43" s="29" customFormat="1" x14ac:dyDescent="0.35">
      <c r="A67" s="35"/>
      <c r="B67" s="35"/>
      <c r="C67" s="29" t="s">
        <v>62</v>
      </c>
      <c r="D67" s="36" t="str">
        <f t="shared" ref="D67:J67" si="24">IF(ISNA(VLOOKUP(D47,$B$3:$J$38,9,FALSE))=TRUE, " ",VLOOKUP(D47,$B$3:$J$38,9,FALSE))</f>
        <v xml:space="preserve"> </v>
      </c>
      <c r="E67" s="36" t="str">
        <f t="shared" si="24"/>
        <v xml:space="preserve"> </v>
      </c>
      <c r="F67" s="36" t="str">
        <f t="shared" si="24"/>
        <v xml:space="preserve"> </v>
      </c>
      <c r="G67" s="36" t="str">
        <f t="shared" si="24"/>
        <v xml:space="preserve"> </v>
      </c>
      <c r="H67" s="36" t="str">
        <f t="shared" si="24"/>
        <v xml:space="preserve"> </v>
      </c>
      <c r="I67" s="36" t="str">
        <f t="shared" si="24"/>
        <v xml:space="preserve"> </v>
      </c>
      <c r="J67" s="36" t="str">
        <f t="shared" si="24"/>
        <v xml:space="preserve"> </v>
      </c>
      <c r="K67" s="36" t="e">
        <f t="shared" si="22"/>
        <v>#DIV/0!</v>
      </c>
      <c r="N67" s="81"/>
      <c r="O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</row>
    <row r="68" spans="1:43" s="29" customFormat="1" x14ac:dyDescent="0.35">
      <c r="A68" s="35"/>
      <c r="B68" s="35"/>
      <c r="C68" s="29" t="s">
        <v>63</v>
      </c>
      <c r="D68" s="36" t="str">
        <f t="shared" ref="D68:J68" si="25">IF(ISNA(VLOOKUP(D48,$B$3:$J$38,9,FALSE))=TRUE, " ",VLOOKUP(D48,$B$3:$J$38,9,FALSE))</f>
        <v xml:space="preserve"> </v>
      </c>
      <c r="E68" s="36" t="str">
        <f t="shared" si="25"/>
        <v xml:space="preserve"> </v>
      </c>
      <c r="F68" s="36" t="str">
        <f t="shared" si="25"/>
        <v xml:space="preserve"> </v>
      </c>
      <c r="G68" s="36" t="str">
        <f t="shared" si="25"/>
        <v xml:space="preserve"> </v>
      </c>
      <c r="H68" s="36" t="str">
        <f t="shared" si="25"/>
        <v xml:space="preserve"> </v>
      </c>
      <c r="I68" s="36" t="str">
        <f t="shared" si="25"/>
        <v xml:space="preserve"> </v>
      </c>
      <c r="J68" s="36" t="str">
        <f t="shared" si="25"/>
        <v xml:space="preserve"> </v>
      </c>
      <c r="K68" s="36" t="e">
        <f t="shared" si="22"/>
        <v>#DIV/0!</v>
      </c>
      <c r="N68" s="81"/>
      <c r="O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</row>
    <row r="69" spans="1:43" s="29" customFormat="1" x14ac:dyDescent="0.35">
      <c r="A69" s="35"/>
      <c r="B69" s="35"/>
      <c r="C69" s="29" t="s">
        <v>64</v>
      </c>
      <c r="D69" s="36" t="str">
        <f t="shared" ref="D69:J69" si="26">IF(ISNA(VLOOKUP(D49,$B$3:$J$38,9,FALSE))=TRUE, " ",VLOOKUP(D49,$B$3:$J$38,9,FALSE))</f>
        <v xml:space="preserve"> </v>
      </c>
      <c r="E69" s="36" t="str">
        <f t="shared" si="26"/>
        <v xml:space="preserve"> </v>
      </c>
      <c r="F69" s="36" t="str">
        <f t="shared" si="26"/>
        <v xml:space="preserve"> </v>
      </c>
      <c r="G69" s="36" t="str">
        <f t="shared" si="26"/>
        <v xml:space="preserve"> </v>
      </c>
      <c r="H69" s="36" t="str">
        <f t="shared" si="26"/>
        <v xml:space="preserve"> </v>
      </c>
      <c r="I69" s="36" t="str">
        <f t="shared" si="26"/>
        <v xml:space="preserve"> </v>
      </c>
      <c r="J69" s="36" t="str">
        <f t="shared" si="26"/>
        <v xml:space="preserve"> </v>
      </c>
      <c r="K69" s="36" t="e">
        <f t="shared" si="22"/>
        <v>#DIV/0!</v>
      </c>
      <c r="N69" s="81"/>
      <c r="O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</row>
    <row r="70" spans="1:43" s="29" customFormat="1" x14ac:dyDescent="0.35">
      <c r="B70" s="33"/>
      <c r="C70" s="29" t="s">
        <v>66</v>
      </c>
      <c r="D70" s="36" t="str">
        <f t="shared" ref="D70:J70" si="27">IF(ISNA(VLOOKUP(D50,$B$3:$J$38,9,FALSE))=TRUE, " ",VLOOKUP(D50,$B$3:$J$38,9,FALSE))</f>
        <v xml:space="preserve"> </v>
      </c>
      <c r="E70" s="36" t="str">
        <f t="shared" si="27"/>
        <v xml:space="preserve"> </v>
      </c>
      <c r="F70" s="36" t="str">
        <f t="shared" si="27"/>
        <v xml:space="preserve"> </v>
      </c>
      <c r="G70" s="36" t="str">
        <f t="shared" si="27"/>
        <v xml:space="preserve"> </v>
      </c>
      <c r="H70" s="36" t="str">
        <f t="shared" si="27"/>
        <v xml:space="preserve"> </v>
      </c>
      <c r="I70" s="36" t="str">
        <f t="shared" si="27"/>
        <v xml:space="preserve"> </v>
      </c>
      <c r="J70" s="36" t="str">
        <f t="shared" si="27"/>
        <v xml:space="preserve"> </v>
      </c>
      <c r="K70" s="36" t="e">
        <f t="shared" si="22"/>
        <v>#DIV/0!</v>
      </c>
      <c r="N70" s="81"/>
      <c r="O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</row>
    <row r="71" spans="1:43" s="29" customFormat="1" x14ac:dyDescent="0.35">
      <c r="C71" s="29" t="s">
        <v>20</v>
      </c>
      <c r="D71" s="36" t="e">
        <f>AVERAGE(D64:D70)</f>
        <v>#DIV/0!</v>
      </c>
      <c r="E71" s="36" t="e">
        <f t="shared" ref="E71:J71" si="28">AVERAGE(E64:E70)</f>
        <v>#DIV/0!</v>
      </c>
      <c r="F71" s="36" t="e">
        <f t="shared" si="28"/>
        <v>#DIV/0!</v>
      </c>
      <c r="G71" s="36" t="e">
        <f t="shared" si="28"/>
        <v>#DIV/0!</v>
      </c>
      <c r="H71" s="36" t="e">
        <f t="shared" si="28"/>
        <v>#DIV/0!</v>
      </c>
      <c r="I71" s="36" t="e">
        <f t="shared" si="28"/>
        <v>#DIV/0!</v>
      </c>
      <c r="J71" s="36" t="e">
        <f t="shared" si="28"/>
        <v>#DIV/0!</v>
      </c>
      <c r="L71" s="37"/>
      <c r="M71" s="37"/>
      <c r="N71" s="89"/>
      <c r="O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</row>
    <row r="72" spans="1:43" s="29" customFormat="1" x14ac:dyDescent="0.35">
      <c r="L72" s="37"/>
      <c r="M72" s="37"/>
      <c r="N72" s="89"/>
      <c r="O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</row>
    <row r="73" spans="1:43" s="29" customFormat="1" x14ac:dyDescent="0.35">
      <c r="L73" s="37"/>
      <c r="M73" s="37"/>
      <c r="N73" s="89"/>
      <c r="O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</row>
    <row r="74" spans="1:43" s="7" customFormat="1" x14ac:dyDescent="0.35">
      <c r="C74" s="29" t="s">
        <v>11</v>
      </c>
      <c r="D74" s="29"/>
      <c r="E74" s="36" t="e">
        <f>(I39)^2/M2</f>
        <v>#DIV/0!</v>
      </c>
      <c r="F74" s="8"/>
      <c r="G74" s="8"/>
      <c r="H74" s="8"/>
      <c r="I74" s="8"/>
      <c r="J74" s="8"/>
      <c r="L74" s="38"/>
      <c r="M74" s="38"/>
      <c r="N74" s="90"/>
      <c r="O74" s="26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</row>
    <row r="75" spans="1:43" s="7" customFormat="1" x14ac:dyDescent="0.35">
      <c r="C75" s="32" t="s">
        <v>12</v>
      </c>
      <c r="D75" s="36"/>
      <c r="E75" s="36" t="e">
        <f>(C40+D40+E40+F40+G40+H40)-E74</f>
        <v>#DIV/0!</v>
      </c>
      <c r="H75" s="39"/>
      <c r="I75" s="39"/>
      <c r="J75" s="39"/>
      <c r="K75" s="40"/>
      <c r="L75" s="7" t="s">
        <v>20</v>
      </c>
      <c r="M75" s="40"/>
      <c r="N75" s="26" t="s">
        <v>20</v>
      </c>
      <c r="O75" s="26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</row>
    <row r="76" spans="1:43" s="7" customFormat="1" x14ac:dyDescent="0.35">
      <c r="C76" s="32" t="s">
        <v>13</v>
      </c>
      <c r="D76" s="29"/>
      <c r="E76" s="36" t="e">
        <f>(C39^2+D39^2+E39^2+F39^2+G39^2+H39^2)/(M4*M5)-E74</f>
        <v>#DIV/0!</v>
      </c>
      <c r="H76" s="39"/>
      <c r="K76" s="41" t="str">
        <f>IF($M$4&gt;=1,C44, " ")</f>
        <v xml:space="preserve"> </v>
      </c>
      <c r="L76" s="41" t="str">
        <f>IF($M$4&gt;=1,K64, " ")</f>
        <v xml:space="preserve"> </v>
      </c>
      <c r="M76" s="42" t="str">
        <f t="shared" ref="M76:M107" si="29">IF(B3=0," ", B3)</f>
        <v xml:space="preserve"> </v>
      </c>
      <c r="N76" s="91" t="str">
        <f t="shared" ref="N76:N107" si="30">IF(J3=0," ",J3)</f>
        <v xml:space="preserve"> </v>
      </c>
      <c r="O76" s="26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</row>
    <row r="77" spans="1:43" s="7" customFormat="1" x14ac:dyDescent="0.35">
      <c r="C77" s="32" t="s">
        <v>49</v>
      </c>
      <c r="D77" s="29"/>
      <c r="E77" s="36" t="e">
        <f>((L60)/(M3*M5))-E74</f>
        <v>#DIV/0!</v>
      </c>
      <c r="K77" s="41" t="str">
        <f>IF($M$4&gt;=2,C45, " ")</f>
        <v xml:space="preserve"> </v>
      </c>
      <c r="L77" s="41" t="str">
        <f>IF($M$4&gt;=2,K65, " ")</f>
        <v xml:space="preserve"> </v>
      </c>
      <c r="M77" s="42" t="str">
        <f t="shared" si="29"/>
        <v xml:space="preserve"> </v>
      </c>
      <c r="N77" s="91" t="str">
        <f t="shared" si="30"/>
        <v xml:space="preserve"> </v>
      </c>
      <c r="O77" s="26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 spans="1:43" s="7" customFormat="1" x14ac:dyDescent="0.35">
      <c r="C78" s="32" t="s">
        <v>48</v>
      </c>
      <c r="D78" s="29"/>
      <c r="E78" s="36" t="e">
        <f>(K61)/(M3*M4)-E74</f>
        <v>#DIV/0!</v>
      </c>
      <c r="K78" s="41" t="str">
        <f>IF($M$4&gt;=3,C46, " ")</f>
        <v xml:space="preserve"> </v>
      </c>
      <c r="L78" s="41" t="str">
        <f>IF($M$4&gt;=3,K66, " ")</f>
        <v xml:space="preserve"> </v>
      </c>
      <c r="M78" s="42" t="str">
        <f t="shared" si="29"/>
        <v xml:space="preserve"> </v>
      </c>
      <c r="N78" s="91" t="str">
        <f t="shared" si="30"/>
        <v xml:space="preserve"> </v>
      </c>
      <c r="O78" s="26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spans="1:43" s="7" customFormat="1" x14ac:dyDescent="0.35">
      <c r="C79" s="32" t="s">
        <v>50</v>
      </c>
      <c r="D79" s="29"/>
      <c r="E79" s="36" t="e">
        <f>(K62)/M3-E74-E77-E78</f>
        <v>#DIV/0!</v>
      </c>
      <c r="K79" s="41" t="str">
        <f>IF($M$4&gt;=4,C47, " ")</f>
        <v xml:space="preserve"> </v>
      </c>
      <c r="L79" s="41" t="str">
        <f>IF($M$4&gt;=4,K67, " ")</f>
        <v xml:space="preserve"> </v>
      </c>
      <c r="M79" s="42" t="str">
        <f t="shared" si="29"/>
        <v xml:space="preserve"> </v>
      </c>
      <c r="N79" s="91" t="str">
        <f t="shared" si="30"/>
        <v xml:space="preserve"> </v>
      </c>
      <c r="O79" s="26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spans="1:43" s="7" customFormat="1" x14ac:dyDescent="0.35">
      <c r="C80" s="32" t="s">
        <v>58</v>
      </c>
      <c r="D80" s="29"/>
      <c r="E80" s="36" t="e">
        <f>E75-E76-E77-E78-E79</f>
        <v>#DIV/0!</v>
      </c>
      <c r="K80" s="41" t="str">
        <f>IF($M$4&gt;=5,C48, " ")</f>
        <v xml:space="preserve"> </v>
      </c>
      <c r="L80" s="41" t="str">
        <f>IF($M$4&gt;=5,K68, " ")</f>
        <v xml:space="preserve"> </v>
      </c>
      <c r="M80" s="42" t="str">
        <f t="shared" si="29"/>
        <v xml:space="preserve"> </v>
      </c>
      <c r="N80" s="91" t="str">
        <f t="shared" si="30"/>
        <v xml:space="preserve"> </v>
      </c>
      <c r="O80" s="26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spans="1:43" s="7" customFormat="1" x14ac:dyDescent="0.35">
      <c r="C81" s="43"/>
      <c r="E81" s="44"/>
      <c r="K81" s="41" t="str">
        <f>IF($M$4&gt;=6,C49, " ")</f>
        <v xml:space="preserve"> </v>
      </c>
      <c r="L81" s="41" t="str">
        <f>IF($M$4&gt;=6,K69, " ")</f>
        <v xml:space="preserve"> </v>
      </c>
      <c r="M81" s="42" t="str">
        <f t="shared" si="29"/>
        <v xml:space="preserve"> </v>
      </c>
      <c r="N81" s="91" t="str">
        <f t="shared" si="30"/>
        <v xml:space="preserve"> </v>
      </c>
      <c r="O81" s="26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1:43" s="48" customFormat="1" ht="15.5" x14ac:dyDescent="0.35">
      <c r="A82" s="40"/>
      <c r="B82" s="45" t="s">
        <v>55</v>
      </c>
      <c r="C82" s="46" t="s">
        <v>56</v>
      </c>
      <c r="D82" s="40"/>
      <c r="E82" s="47"/>
      <c r="F82" s="40"/>
      <c r="G82" s="40"/>
      <c r="H82" s="40"/>
      <c r="I82" s="40"/>
      <c r="K82" s="41" t="str">
        <f>IF($M$4&gt;=7,C50, " ")</f>
        <v xml:space="preserve"> </v>
      </c>
      <c r="L82" s="41" t="str">
        <f>IF($M$4&gt;=7,K70, " ")</f>
        <v xml:space="preserve"> </v>
      </c>
      <c r="M82" s="42" t="str">
        <f t="shared" si="29"/>
        <v xml:space="preserve"> </v>
      </c>
      <c r="N82" s="91" t="str">
        <f t="shared" si="30"/>
        <v xml:space="preserve"> </v>
      </c>
      <c r="O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spans="1:43" x14ac:dyDescent="0.35">
      <c r="A83" s="40"/>
      <c r="B83" s="40"/>
      <c r="C83" s="40"/>
      <c r="D83" s="40"/>
      <c r="E83" s="40"/>
      <c r="F83" s="40" t="s">
        <v>14</v>
      </c>
      <c r="G83" s="40"/>
      <c r="H83" s="40"/>
      <c r="I83" s="40"/>
      <c r="K83" s="49"/>
      <c r="L83" s="40"/>
      <c r="M83" s="42" t="str">
        <f t="shared" si="29"/>
        <v xml:space="preserve"> </v>
      </c>
      <c r="N83" s="91" t="str">
        <f t="shared" si="30"/>
        <v xml:space="preserve"> </v>
      </c>
    </row>
    <row r="84" spans="1:43" x14ac:dyDescent="0.35">
      <c r="A84" s="40"/>
      <c r="B84" s="50" t="s">
        <v>72</v>
      </c>
      <c r="C84" s="50"/>
      <c r="D84" s="51" t="s">
        <v>15</v>
      </c>
      <c r="E84" s="51" t="s">
        <v>16</v>
      </c>
      <c r="F84" s="51" t="s">
        <v>74</v>
      </c>
      <c r="G84" s="51" t="s">
        <v>17</v>
      </c>
      <c r="H84" s="52" t="s">
        <v>21</v>
      </c>
      <c r="I84" s="52"/>
      <c r="K84" s="41" t="str">
        <f>IF($M$5&gt;=1,"B1", " ")</f>
        <v xml:space="preserve"> </v>
      </c>
      <c r="L84" s="41" t="str">
        <f>IF($M$5&gt;=1,D71, " ")</f>
        <v xml:space="preserve"> </v>
      </c>
      <c r="M84" s="42" t="str">
        <f t="shared" si="29"/>
        <v xml:space="preserve"> </v>
      </c>
      <c r="N84" s="91" t="str">
        <f t="shared" si="30"/>
        <v xml:space="preserve"> </v>
      </c>
      <c r="P84" s="93"/>
    </row>
    <row r="85" spans="1:43" x14ac:dyDescent="0.35">
      <c r="A85" s="40"/>
      <c r="B85" s="53" t="s">
        <v>73</v>
      </c>
      <c r="C85" s="54"/>
      <c r="D85" s="55">
        <f>M3-1</f>
        <v>2</v>
      </c>
      <c r="E85" s="56" t="e">
        <f>E76</f>
        <v>#DIV/0!</v>
      </c>
      <c r="F85" s="56" t="e">
        <f>(E85/D85)</f>
        <v>#DIV/0!</v>
      </c>
      <c r="G85" s="57" t="e">
        <f>(F85/F89)</f>
        <v>#DIV/0!</v>
      </c>
      <c r="H85" s="58" t="e">
        <f>FDIST(G85,D85,D89)</f>
        <v>#DIV/0!</v>
      </c>
      <c r="I85" s="1" t="e">
        <f>IF(H85&lt;=0.01," ** 1%",IF(H85&lt;=0.05,"* 5%",IF(H85&gt;0.05, "NS")))</f>
        <v>#DIV/0!</v>
      </c>
      <c r="K85" s="41" t="str">
        <f>IF($M$5&gt;=2,"B2", " ")</f>
        <v xml:space="preserve"> </v>
      </c>
      <c r="L85" s="41" t="str">
        <f>IF($M$5&gt;=2,E71, " ")</f>
        <v xml:space="preserve"> </v>
      </c>
      <c r="M85" s="42" t="str">
        <f t="shared" si="29"/>
        <v xml:space="preserve"> </v>
      </c>
      <c r="N85" s="91" t="str">
        <f t="shared" si="30"/>
        <v xml:space="preserve"> </v>
      </c>
      <c r="P85" s="93"/>
    </row>
    <row r="86" spans="1:43" x14ac:dyDescent="0.35">
      <c r="A86" s="40"/>
      <c r="B86" s="53" t="s">
        <v>25</v>
      </c>
      <c r="C86" s="54"/>
      <c r="D86" s="55">
        <f>M4-1</f>
        <v>-1</v>
      </c>
      <c r="E86" s="56" t="e">
        <f>E77</f>
        <v>#DIV/0!</v>
      </c>
      <c r="F86" s="56" t="e">
        <f>(E86/D86)</f>
        <v>#DIV/0!</v>
      </c>
      <c r="G86" s="57" t="e">
        <f>(F86/F89)</f>
        <v>#DIV/0!</v>
      </c>
      <c r="H86" s="58" t="e">
        <f>FDIST(G86,D86,D89)</f>
        <v>#DIV/0!</v>
      </c>
      <c r="I86" s="1" t="e">
        <f>IF(H86&lt;=0.01," ** 1%",IF(H86&lt;=0.05,"* 5%",IF(H86&gt;0.05, "NS")))</f>
        <v>#DIV/0!</v>
      </c>
      <c r="K86" s="41" t="str">
        <f>IF($M$5&gt;=3,"B3", " ")</f>
        <v xml:space="preserve"> </v>
      </c>
      <c r="L86" s="41" t="str">
        <f>IF($M$5&gt;=3,F71, " ")</f>
        <v xml:space="preserve"> </v>
      </c>
      <c r="M86" s="42" t="str">
        <f t="shared" si="29"/>
        <v xml:space="preserve"> </v>
      </c>
      <c r="N86" s="91" t="str">
        <f t="shared" si="30"/>
        <v xml:space="preserve"> </v>
      </c>
      <c r="P86" s="93"/>
    </row>
    <row r="87" spans="1:43" x14ac:dyDescent="0.35">
      <c r="A87" s="40"/>
      <c r="B87" s="53" t="s">
        <v>26</v>
      </c>
      <c r="C87" s="54"/>
      <c r="D87" s="55">
        <f>M5-1</f>
        <v>-1</v>
      </c>
      <c r="E87" s="56" t="e">
        <f>E78</f>
        <v>#DIV/0!</v>
      </c>
      <c r="F87" s="56" t="e">
        <f>(E87/D87)</f>
        <v>#DIV/0!</v>
      </c>
      <c r="G87" s="57" t="e">
        <f>(F87/F89)</f>
        <v>#DIV/0!</v>
      </c>
      <c r="H87" s="58" t="e">
        <f>FDIST(G87,D87,D89)</f>
        <v>#DIV/0!</v>
      </c>
      <c r="I87" s="1" t="e">
        <f>IF(H87&lt;=0.01," ** 1%",IF(H87&lt;=0.05,"* 5%",IF(H87&gt;0.05, "NS")))</f>
        <v>#DIV/0!</v>
      </c>
      <c r="K87" s="41" t="str">
        <f>IF($M$5&gt;=4,"B4", " ")</f>
        <v xml:space="preserve"> </v>
      </c>
      <c r="L87" s="41" t="str">
        <f>IF($M$5&gt;=4,G71, " ")</f>
        <v xml:space="preserve"> </v>
      </c>
      <c r="M87" s="42" t="str">
        <f t="shared" si="29"/>
        <v xml:space="preserve"> </v>
      </c>
      <c r="N87" s="91" t="str">
        <f t="shared" si="30"/>
        <v xml:space="preserve"> </v>
      </c>
      <c r="P87" s="93"/>
    </row>
    <row r="88" spans="1:43" x14ac:dyDescent="0.35">
      <c r="A88" s="40"/>
      <c r="B88" s="53" t="s">
        <v>27</v>
      </c>
      <c r="C88" s="54"/>
      <c r="D88" s="55">
        <f>D86*D87</f>
        <v>1</v>
      </c>
      <c r="E88" s="56" t="e">
        <f>E79</f>
        <v>#DIV/0!</v>
      </c>
      <c r="F88" s="56" t="e">
        <f>(E88/D88)</f>
        <v>#DIV/0!</v>
      </c>
      <c r="G88" s="57" t="e">
        <f>(F88/F89)</f>
        <v>#DIV/0!</v>
      </c>
      <c r="H88" s="58" t="e">
        <f>FDIST(G88,D88,D89)</f>
        <v>#DIV/0!</v>
      </c>
      <c r="I88" s="1" t="e">
        <f>IF(H88&lt;=0.01," ** 1%",IF(H88&lt;=0.05,"* 5%",IF(H88&gt;0.05, "NS")))</f>
        <v>#DIV/0!</v>
      </c>
      <c r="J88" s="56"/>
      <c r="K88" s="41" t="str">
        <f>IF($M$5&gt;=5,"B5", " ")</f>
        <v xml:space="preserve"> </v>
      </c>
      <c r="L88" s="41" t="str">
        <f>IF($M$5&gt;=5,H71, " ")</f>
        <v xml:space="preserve"> </v>
      </c>
      <c r="M88" s="42" t="str">
        <f t="shared" si="29"/>
        <v xml:space="preserve"> </v>
      </c>
      <c r="N88" s="91" t="str">
        <f t="shared" si="30"/>
        <v xml:space="preserve"> </v>
      </c>
      <c r="P88" s="93"/>
    </row>
    <row r="89" spans="1:43" x14ac:dyDescent="0.35">
      <c r="A89" s="40"/>
      <c r="B89" s="50" t="s">
        <v>18</v>
      </c>
      <c r="C89" s="59"/>
      <c r="D89" s="60">
        <f>D85*(M4*M5-1)</f>
        <v>-2</v>
      </c>
      <c r="E89" s="61" t="e">
        <f>E80</f>
        <v>#DIV/0!</v>
      </c>
      <c r="F89" s="61" t="e">
        <f>(E89/D89)</f>
        <v>#DIV/0!</v>
      </c>
      <c r="G89" s="60"/>
      <c r="H89" s="59"/>
      <c r="I89" s="60"/>
      <c r="J89" s="55"/>
      <c r="K89" s="41" t="str">
        <f>IF($M$5&gt;=6,"B6", " ")</f>
        <v xml:space="preserve"> </v>
      </c>
      <c r="L89" s="41" t="str">
        <f>IF($M$5&gt;=6,I71, " ")</f>
        <v xml:space="preserve"> </v>
      </c>
      <c r="M89" s="42" t="str">
        <f t="shared" si="29"/>
        <v xml:space="preserve"> </v>
      </c>
      <c r="N89" s="91" t="str">
        <f t="shared" si="30"/>
        <v xml:space="preserve"> </v>
      </c>
      <c r="O89" s="85"/>
      <c r="P89" s="93"/>
    </row>
    <row r="90" spans="1:43" x14ac:dyDescent="0.35">
      <c r="A90" s="40"/>
      <c r="B90" s="46" t="s">
        <v>19</v>
      </c>
      <c r="C90" s="46"/>
      <c r="D90" s="62">
        <f>SUM(D85:D89)</f>
        <v>-1</v>
      </c>
      <c r="E90" s="63" t="e">
        <f>SUM(E85:E89)</f>
        <v>#DIV/0!</v>
      </c>
      <c r="F90" s="42"/>
      <c r="G90" s="42"/>
      <c r="H90" s="42"/>
      <c r="I90" s="42"/>
      <c r="J90" s="42"/>
      <c r="K90" s="41" t="str">
        <f>IF($M$5&gt;=7,"B7", " ")</f>
        <v xml:space="preserve"> </v>
      </c>
      <c r="L90" s="41" t="str">
        <f>IF($M$5&gt;=7,J7269, " ")</f>
        <v xml:space="preserve"> </v>
      </c>
      <c r="M90" s="42" t="str">
        <f t="shared" si="29"/>
        <v xml:space="preserve"> </v>
      </c>
      <c r="N90" s="91" t="str">
        <f t="shared" si="30"/>
        <v xml:space="preserve"> </v>
      </c>
      <c r="O90" s="85"/>
      <c r="P90" s="93"/>
    </row>
    <row r="91" spans="1:43" x14ac:dyDescent="0.35">
      <c r="A91" s="40"/>
      <c r="B91" s="40"/>
      <c r="C91" s="40"/>
      <c r="D91" s="2" t="s">
        <v>22</v>
      </c>
      <c r="E91" s="2" t="s">
        <v>23</v>
      </c>
      <c r="F91" s="62" t="s">
        <v>24</v>
      </c>
      <c r="G91" s="40"/>
      <c r="H91" s="40"/>
      <c r="I91" s="40"/>
      <c r="J91" s="40"/>
      <c r="K91" s="64"/>
      <c r="L91" s="44"/>
      <c r="M91" s="42" t="str">
        <f t="shared" si="29"/>
        <v xml:space="preserve"> </v>
      </c>
      <c r="N91" s="91" t="str">
        <f t="shared" si="30"/>
        <v xml:space="preserve"> </v>
      </c>
    </row>
    <row r="92" spans="1:43" x14ac:dyDescent="0.35">
      <c r="A92" s="40"/>
      <c r="B92" s="40"/>
      <c r="C92" s="46" t="s">
        <v>25</v>
      </c>
      <c r="D92" s="65" t="e">
        <f>SQRT(F89/(M3*M5))</f>
        <v>#DIV/0!</v>
      </c>
      <c r="E92" s="65" t="e">
        <f>SQRT(2*F89/(M3*M5))</f>
        <v>#DIV/0!</v>
      </c>
      <c r="F92" s="66" t="e">
        <f>E92*TINV(0.05,D89)</f>
        <v>#DIV/0!</v>
      </c>
      <c r="G92" s="40"/>
      <c r="H92" s="42" t="s">
        <v>28</v>
      </c>
      <c r="I92" s="47" t="e">
        <f>I39/M2</f>
        <v>#DIV/0!</v>
      </c>
      <c r="J92" s="40"/>
      <c r="K92" s="64"/>
      <c r="L92" s="44"/>
      <c r="M92" s="42" t="str">
        <f t="shared" si="29"/>
        <v xml:space="preserve"> </v>
      </c>
      <c r="N92" s="91" t="str">
        <f t="shared" si="30"/>
        <v xml:space="preserve"> </v>
      </c>
    </row>
    <row r="93" spans="1:43" x14ac:dyDescent="0.35">
      <c r="A93" s="40"/>
      <c r="B93" s="40"/>
      <c r="C93" s="46" t="s">
        <v>26</v>
      </c>
      <c r="D93" s="65" t="e">
        <f>SQRT(F89/(M3*M4))</f>
        <v>#DIV/0!</v>
      </c>
      <c r="E93" s="65" t="e">
        <f>SQRT(2*F89/(M3*M4))</f>
        <v>#DIV/0!</v>
      </c>
      <c r="F93" s="66" t="e">
        <f>E93*TINV(0.05,D89)</f>
        <v>#DIV/0!</v>
      </c>
      <c r="G93" s="40"/>
      <c r="H93" s="40" t="s">
        <v>29</v>
      </c>
      <c r="I93" s="73" t="e">
        <f>SQRT(F89)/I92</f>
        <v>#DIV/0!</v>
      </c>
      <c r="J93" s="40"/>
      <c r="K93" s="64"/>
      <c r="L93" s="44"/>
      <c r="M93" s="42" t="str">
        <f t="shared" si="29"/>
        <v xml:space="preserve"> </v>
      </c>
      <c r="N93" s="91" t="str">
        <f t="shared" si="30"/>
        <v xml:space="preserve"> </v>
      </c>
    </row>
    <row r="94" spans="1:43" x14ac:dyDescent="0.35">
      <c r="A94" s="40"/>
      <c r="B94" s="40"/>
      <c r="C94" s="46" t="s">
        <v>27</v>
      </c>
      <c r="D94" s="65" t="e">
        <f>SQRT(F89/M3)</f>
        <v>#DIV/0!</v>
      </c>
      <c r="E94" s="65" t="e">
        <f>SQRT(2*F89/M3)</f>
        <v>#DIV/0!</v>
      </c>
      <c r="F94" s="66" t="e">
        <f>E94*TINV(0.05,D89)</f>
        <v>#DIV/0!</v>
      </c>
      <c r="G94" s="40"/>
      <c r="H94" s="40"/>
      <c r="I94" s="40"/>
      <c r="J94" s="40"/>
      <c r="K94" s="64"/>
      <c r="L94" s="44"/>
      <c r="M94" s="42" t="str">
        <f t="shared" si="29"/>
        <v xml:space="preserve"> </v>
      </c>
      <c r="N94" s="91" t="str">
        <f t="shared" si="30"/>
        <v xml:space="preserve"> </v>
      </c>
    </row>
    <row r="95" spans="1:43" x14ac:dyDescent="0.35">
      <c r="A95" s="40"/>
      <c r="B95" s="46"/>
      <c r="C95" s="40"/>
      <c r="D95" s="40"/>
      <c r="E95" s="40"/>
      <c r="F95" s="67"/>
      <c r="G95" s="40"/>
      <c r="H95" s="40"/>
      <c r="I95" s="40"/>
      <c r="J95" s="40"/>
      <c r="K95" s="64"/>
      <c r="L95" s="44"/>
      <c r="M95" s="42" t="str">
        <f t="shared" si="29"/>
        <v xml:space="preserve"> </v>
      </c>
      <c r="N95" s="91" t="str">
        <f t="shared" si="30"/>
        <v xml:space="preserve"> </v>
      </c>
    </row>
    <row r="96" spans="1:43" s="46" customFormat="1" x14ac:dyDescent="0.35">
      <c r="K96" s="64"/>
      <c r="L96" s="44"/>
      <c r="M96" s="42" t="str">
        <f t="shared" si="29"/>
        <v xml:space="preserve"> </v>
      </c>
      <c r="N96" s="91" t="str">
        <f t="shared" si="30"/>
        <v xml:space="preserve"> </v>
      </c>
      <c r="O96" s="92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</row>
    <row r="97" spans="1:14" x14ac:dyDescent="0.35">
      <c r="A97" s="40"/>
      <c r="K97" s="7"/>
      <c r="L97" s="40"/>
      <c r="M97" s="42" t="str">
        <f t="shared" si="29"/>
        <v xml:space="preserve"> </v>
      </c>
      <c r="N97" s="91" t="str">
        <f t="shared" si="30"/>
        <v xml:space="preserve"> </v>
      </c>
    </row>
    <row r="98" spans="1:14" x14ac:dyDescent="0.35">
      <c r="A98" s="40"/>
      <c r="D98" s="64"/>
      <c r="E98" s="64"/>
      <c r="F98" s="64"/>
      <c r="G98" s="64"/>
      <c r="H98" s="64"/>
      <c r="I98" s="64"/>
      <c r="J98" s="64"/>
      <c r="M98" s="42" t="str">
        <f t="shared" si="29"/>
        <v xml:space="preserve"> </v>
      </c>
      <c r="N98" s="91" t="str">
        <f t="shared" si="30"/>
        <v xml:space="preserve"> </v>
      </c>
    </row>
    <row r="99" spans="1:14" x14ac:dyDescent="0.35">
      <c r="A99" s="40"/>
      <c r="D99" s="64"/>
      <c r="E99" s="64"/>
      <c r="F99" s="64"/>
      <c r="G99" s="64"/>
      <c r="H99" s="64"/>
      <c r="I99" s="64"/>
      <c r="J99" s="64"/>
      <c r="M99" s="42" t="str">
        <f t="shared" si="29"/>
        <v xml:space="preserve"> </v>
      </c>
      <c r="N99" s="91" t="str">
        <f t="shared" si="30"/>
        <v xml:space="preserve"> </v>
      </c>
    </row>
    <row r="100" spans="1:14" x14ac:dyDescent="0.35">
      <c r="A100" s="40"/>
      <c r="D100" s="64"/>
      <c r="E100" s="64"/>
      <c r="F100" s="64"/>
      <c r="G100" s="64"/>
      <c r="H100" s="64"/>
      <c r="I100" s="64"/>
      <c r="J100" s="64"/>
      <c r="M100" s="42" t="str">
        <f t="shared" si="29"/>
        <v xml:space="preserve"> </v>
      </c>
      <c r="N100" s="91" t="str">
        <f t="shared" si="30"/>
        <v xml:space="preserve"> </v>
      </c>
    </row>
    <row r="101" spans="1:14" x14ac:dyDescent="0.35">
      <c r="A101" s="40"/>
      <c r="D101" s="64"/>
      <c r="E101" s="64"/>
      <c r="F101" s="64"/>
      <c r="G101" s="64"/>
      <c r="H101" s="64"/>
      <c r="I101" s="64"/>
      <c r="J101" s="64"/>
      <c r="M101" s="42" t="str">
        <f t="shared" si="29"/>
        <v xml:space="preserve"> </v>
      </c>
      <c r="N101" s="91" t="str">
        <f t="shared" si="30"/>
        <v xml:space="preserve"> </v>
      </c>
    </row>
    <row r="102" spans="1:14" x14ac:dyDescent="0.35">
      <c r="A102" s="40"/>
      <c r="D102" s="64"/>
      <c r="E102" s="64"/>
      <c r="F102" s="64"/>
      <c r="G102" s="64"/>
      <c r="H102" s="64"/>
      <c r="I102" s="64"/>
      <c r="J102" s="64"/>
      <c r="M102" s="42" t="str">
        <f t="shared" si="29"/>
        <v xml:space="preserve"> </v>
      </c>
      <c r="N102" s="91" t="str">
        <f t="shared" si="30"/>
        <v xml:space="preserve"> </v>
      </c>
    </row>
    <row r="103" spans="1:14" x14ac:dyDescent="0.35">
      <c r="A103" s="40"/>
      <c r="D103" s="64"/>
      <c r="E103" s="64"/>
      <c r="F103" s="64"/>
      <c r="G103" s="64"/>
      <c r="H103" s="64"/>
      <c r="I103" s="64"/>
      <c r="J103" s="64"/>
      <c r="M103" s="42" t="str">
        <f t="shared" si="29"/>
        <v xml:space="preserve"> </v>
      </c>
      <c r="N103" s="91" t="str">
        <f t="shared" si="30"/>
        <v xml:space="preserve"> </v>
      </c>
    </row>
    <row r="104" spans="1:14" x14ac:dyDescent="0.35">
      <c r="A104" s="40"/>
      <c r="D104" s="64"/>
      <c r="E104" s="64"/>
      <c r="F104" s="64"/>
      <c r="G104" s="64"/>
      <c r="H104" s="64"/>
      <c r="I104" s="64"/>
      <c r="J104" s="64"/>
      <c r="M104" s="42" t="str">
        <f t="shared" si="29"/>
        <v xml:space="preserve"> </v>
      </c>
      <c r="N104" s="91" t="str">
        <f t="shared" si="30"/>
        <v xml:space="preserve"> </v>
      </c>
    </row>
    <row r="105" spans="1:14" x14ac:dyDescent="0.35">
      <c r="A105" s="40"/>
      <c r="D105" s="64"/>
      <c r="E105" s="64"/>
      <c r="F105" s="64"/>
      <c r="G105" s="64"/>
      <c r="H105" s="64"/>
      <c r="I105" s="64"/>
      <c r="J105" s="64"/>
      <c r="M105" s="42" t="str">
        <f t="shared" si="29"/>
        <v xml:space="preserve"> </v>
      </c>
      <c r="N105" s="91" t="str">
        <f t="shared" si="30"/>
        <v xml:space="preserve"> </v>
      </c>
    </row>
    <row r="106" spans="1:14" x14ac:dyDescent="0.35">
      <c r="B106" s="48"/>
      <c r="C106" s="7"/>
      <c r="D106" s="64"/>
      <c r="M106" s="42" t="str">
        <f t="shared" si="29"/>
        <v xml:space="preserve"> </v>
      </c>
      <c r="N106" s="91" t="str">
        <f t="shared" si="30"/>
        <v xml:space="preserve"> </v>
      </c>
    </row>
    <row r="107" spans="1:14" x14ac:dyDescent="0.35">
      <c r="B107" s="68" t="s">
        <v>43</v>
      </c>
      <c r="C107" s="69">
        <f>D101</f>
        <v>0</v>
      </c>
      <c r="M107" s="42" t="str">
        <f t="shared" si="29"/>
        <v xml:space="preserve"> </v>
      </c>
      <c r="N107" s="91" t="str">
        <f t="shared" si="30"/>
        <v xml:space="preserve"> </v>
      </c>
    </row>
    <row r="108" spans="1:14" x14ac:dyDescent="0.35">
      <c r="B108" s="68" t="s">
        <v>45</v>
      </c>
      <c r="C108" s="69">
        <f>F101</f>
        <v>0</v>
      </c>
      <c r="M108" s="42" t="str">
        <f>IF(B36=0," ", B36)</f>
        <v xml:space="preserve"> </v>
      </c>
      <c r="N108" s="91" t="str">
        <f>IF(J36=0," ",J36)</f>
        <v xml:space="preserve"> </v>
      </c>
    </row>
    <row r="109" spans="1:14" x14ac:dyDescent="0.35">
      <c r="B109" s="68" t="s">
        <v>47</v>
      </c>
      <c r="M109" s="42" t="str">
        <f>IF(B37=0," ", B37)</f>
        <v xml:space="preserve"> </v>
      </c>
      <c r="N109" s="91" t="str">
        <f>IF(J37=0," ",J37)</f>
        <v xml:space="preserve"> </v>
      </c>
    </row>
    <row r="110" spans="1:14" x14ac:dyDescent="0.35">
      <c r="B110" s="26"/>
      <c r="C110" s="26"/>
      <c r="M110" s="42" t="str">
        <f>IF(B38=0," ", B38)</f>
        <v xml:space="preserve"> </v>
      </c>
      <c r="N110" s="91" t="str">
        <f>IF(J38=0," ",J38)</f>
        <v xml:space="preserve"> </v>
      </c>
    </row>
    <row r="111" spans="1:14" x14ac:dyDescent="0.35">
      <c r="D111" s="106" t="s">
        <v>106</v>
      </c>
      <c r="I111" s="8" t="s">
        <v>57</v>
      </c>
    </row>
  </sheetData>
  <sheetProtection password="B2BA" sheet="1" objects="1" scenarios="1"/>
  <pageMargins left="0.25" right="0.25" top="0.25" bottom="0.2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0"/>
  <sheetViews>
    <sheetView workbookViewId="0">
      <selection activeCell="D3" sqref="D3:F10"/>
    </sheetView>
  </sheetViews>
  <sheetFormatPr defaultRowHeight="14.5" x14ac:dyDescent="0.35"/>
  <sheetData>
    <row r="2" spans="3:9" x14ac:dyDescent="0.35">
      <c r="C2" s="74"/>
      <c r="D2" s="75" t="s">
        <v>1</v>
      </c>
      <c r="E2" s="75" t="s">
        <v>2</v>
      </c>
      <c r="F2" s="75" t="s">
        <v>3</v>
      </c>
      <c r="H2" s="76" t="s">
        <v>91</v>
      </c>
      <c r="I2" s="77">
        <v>3</v>
      </c>
    </row>
    <row r="3" spans="3:9" x14ac:dyDescent="0.35">
      <c r="C3" s="78" t="s">
        <v>33</v>
      </c>
      <c r="D3" s="75">
        <v>7</v>
      </c>
      <c r="E3" s="75">
        <v>11</v>
      </c>
      <c r="F3" s="75">
        <v>8</v>
      </c>
      <c r="H3" t="s">
        <v>25</v>
      </c>
      <c r="I3" s="77">
        <v>2</v>
      </c>
    </row>
    <row r="4" spans="3:9" ht="15.5" x14ac:dyDescent="0.35">
      <c r="C4" s="78" t="s">
        <v>35</v>
      </c>
      <c r="D4" s="79">
        <v>8</v>
      </c>
      <c r="E4" s="79">
        <v>7</v>
      </c>
      <c r="F4" s="79">
        <v>14</v>
      </c>
      <c r="H4" t="s">
        <v>26</v>
      </c>
      <c r="I4" s="77">
        <v>4</v>
      </c>
    </row>
    <row r="5" spans="3:9" x14ac:dyDescent="0.35">
      <c r="C5" s="78" t="s">
        <v>36</v>
      </c>
      <c r="D5" s="75">
        <v>6</v>
      </c>
      <c r="E5" s="75">
        <v>7</v>
      </c>
      <c r="F5" s="75">
        <v>14</v>
      </c>
    </row>
    <row r="6" spans="3:9" ht="15.5" x14ac:dyDescent="0.35">
      <c r="C6" s="78" t="s">
        <v>52</v>
      </c>
      <c r="D6" s="79">
        <v>8</v>
      </c>
      <c r="E6" s="79">
        <v>10</v>
      </c>
      <c r="F6" s="79">
        <v>13</v>
      </c>
    </row>
    <row r="7" spans="3:9" x14ac:dyDescent="0.35">
      <c r="C7" s="78" t="s">
        <v>37</v>
      </c>
      <c r="D7" s="75">
        <v>9</v>
      </c>
      <c r="E7" s="75">
        <v>12</v>
      </c>
      <c r="F7" s="75">
        <v>10</v>
      </c>
    </row>
    <row r="8" spans="3:9" ht="15.5" x14ac:dyDescent="0.35">
      <c r="C8" s="78" t="s">
        <v>38</v>
      </c>
      <c r="D8" s="79">
        <v>8</v>
      </c>
      <c r="E8" s="79">
        <v>8</v>
      </c>
      <c r="F8" s="79">
        <v>9</v>
      </c>
    </row>
    <row r="9" spans="3:9" x14ac:dyDescent="0.35">
      <c r="C9" s="78" t="s">
        <v>39</v>
      </c>
      <c r="D9" s="75">
        <v>4</v>
      </c>
      <c r="E9" s="75">
        <v>12</v>
      </c>
      <c r="F9" s="75">
        <v>9</v>
      </c>
    </row>
    <row r="10" spans="3:9" ht="15.5" x14ac:dyDescent="0.35">
      <c r="C10" s="78" t="s">
        <v>53</v>
      </c>
      <c r="D10" s="79">
        <v>5</v>
      </c>
      <c r="E10" s="79">
        <v>10</v>
      </c>
      <c r="F10" s="79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Factorial RBD</vt:lpstr>
      <vt:lpstr>Example</vt:lpstr>
      <vt:lpstr>'Factorial RBD'!Print_Area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 S DHAKRE</cp:lastModifiedBy>
  <cp:lastPrinted>2015-06-07T03:53:23Z</cp:lastPrinted>
  <dcterms:created xsi:type="dcterms:W3CDTF">2015-04-07T17:23:33Z</dcterms:created>
  <dcterms:modified xsi:type="dcterms:W3CDTF">2020-03-19T17:12:26Z</dcterms:modified>
</cp:coreProperties>
</file>